
<file path=[Content_Types].xml><?xml version="1.0" encoding="utf-8"?>
<Types xmlns="http://schemas.openxmlformats.org/package/2006/content-types"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SO\Documents\00_Jana_DSO_2020\Veřejné zakázky_Jana_2021\33_Vranov_Rybník\Projektová dokumnetace\"/>
    </mc:Choice>
  </mc:AlternateContent>
  <bookViews>
    <workbookView xWindow="0" yWindow="0" windowWidth="23040" windowHeight="7368"/>
  </bookViews>
  <sheets>
    <sheet name="Rekapitulace stavby" sheetId="1" r:id="rId1"/>
    <sheet name="017-42-1 - SO-01 Odbahnění" sheetId="2" r:id="rId2"/>
    <sheet name="017-42-2 - SO-02 Úprava a..." sheetId="3" r:id="rId3"/>
    <sheet name="017-42-3 - SO-03 Objekt s..." sheetId="4" r:id="rId4"/>
    <sheet name="017-42-00 - Vedlejší a os..." sheetId="5" r:id="rId5"/>
  </sheets>
  <definedNames>
    <definedName name="_xlnm._FilterDatabase" localSheetId="4" hidden="1">'017-42-00 - Vedlejší a os...'!$C$116:$K$144</definedName>
    <definedName name="_xlnm._FilterDatabase" localSheetId="1" hidden="1">'017-42-1 - SO-01 Odbahnění'!$C$121:$K$149</definedName>
    <definedName name="_xlnm._FilterDatabase" localSheetId="2" hidden="1">'017-42-2 - SO-02 Úprava a...'!$C$127:$K$174</definedName>
    <definedName name="_xlnm._FilterDatabase" localSheetId="3" hidden="1">'017-42-3 - SO-03 Objekt s...'!$C$138:$K$280</definedName>
    <definedName name="_xlnm.Print_Titles" localSheetId="4">'017-42-00 - Vedlejší a os...'!$116:$116</definedName>
    <definedName name="_xlnm.Print_Titles" localSheetId="1">'017-42-1 - SO-01 Odbahnění'!$121:$121</definedName>
    <definedName name="_xlnm.Print_Titles" localSheetId="2">'017-42-2 - SO-02 Úprava a...'!$127:$127</definedName>
    <definedName name="_xlnm.Print_Titles" localSheetId="3">'017-42-3 - SO-03 Objekt s...'!$138:$138</definedName>
    <definedName name="_xlnm.Print_Titles" localSheetId="0">'Rekapitulace stavby'!$92:$92</definedName>
    <definedName name="_xlnm.Print_Area" localSheetId="4">'017-42-00 - Vedlejší a os...'!$C$4:$J$76,'017-42-00 - Vedlejší a os...'!$C$82:$J$98,'017-42-00 - Vedlejší a os...'!$C$104:$J$144</definedName>
    <definedName name="_xlnm.Print_Area" localSheetId="1">'017-42-1 - SO-01 Odbahnění'!$C$4:$J$76,'017-42-1 - SO-01 Odbahnění'!$C$82:$J$103,'017-42-1 - SO-01 Odbahnění'!$C$109:$J$149</definedName>
    <definedName name="_xlnm.Print_Area" localSheetId="2">'017-42-2 - SO-02 Úprava a...'!$C$4:$J$76,'017-42-2 - SO-02 Úprava a...'!$C$82:$J$109,'017-42-2 - SO-02 Úprava a...'!$C$115:$J$174</definedName>
    <definedName name="_xlnm.Print_Area" localSheetId="3">'017-42-3 - SO-03 Objekt s...'!$C$4:$J$76,'017-42-3 - SO-03 Objekt s...'!$C$82:$J$120,'017-42-3 - SO-03 Objekt s...'!$C$126:$J$280</definedName>
    <definedName name="_xlnm.Print_Area" localSheetId="0">'Rekapitulace stavby'!$D$4:$AO$76,'Rekapitulace stavby'!$C$82:$AQ$99</definedName>
  </definedNames>
  <calcPr calcId="152511"/>
</workbook>
</file>

<file path=xl/calcChain.xml><?xml version="1.0" encoding="utf-8"?>
<calcChain xmlns="http://schemas.openxmlformats.org/spreadsheetml/2006/main">
  <c r="J37" i="5" l="1"/>
  <c r="J36" i="5"/>
  <c r="AY98" i="1"/>
  <c r="J35" i="5"/>
  <c r="AX98" i="1"/>
  <c r="BI142" i="5"/>
  <c r="BH142" i="5"/>
  <c r="BG142" i="5"/>
  <c r="BF142" i="5"/>
  <c r="T142" i="5"/>
  <c r="R142" i="5"/>
  <c r="P142" i="5"/>
  <c r="BI140" i="5"/>
  <c r="BH140" i="5"/>
  <c r="BG140" i="5"/>
  <c r="BF140" i="5"/>
  <c r="T140" i="5"/>
  <c r="R140" i="5"/>
  <c r="P140" i="5"/>
  <c r="BI137" i="5"/>
  <c r="BH137" i="5"/>
  <c r="BG137" i="5"/>
  <c r="BF137" i="5"/>
  <c r="T137" i="5"/>
  <c r="R137" i="5"/>
  <c r="P137" i="5"/>
  <c r="BI134" i="5"/>
  <c r="BH134" i="5"/>
  <c r="BG134" i="5"/>
  <c r="BF134" i="5"/>
  <c r="T134" i="5"/>
  <c r="R134" i="5"/>
  <c r="P134" i="5"/>
  <c r="BI132" i="5"/>
  <c r="BH132" i="5"/>
  <c r="BG132" i="5"/>
  <c r="BF132" i="5"/>
  <c r="T132" i="5"/>
  <c r="R132" i="5"/>
  <c r="P132" i="5"/>
  <c r="BI130" i="5"/>
  <c r="BH130" i="5"/>
  <c r="BG130" i="5"/>
  <c r="BF130" i="5"/>
  <c r="T130" i="5"/>
  <c r="R130" i="5"/>
  <c r="P130" i="5"/>
  <c r="BI127" i="5"/>
  <c r="BH127" i="5"/>
  <c r="BG127" i="5"/>
  <c r="BF127" i="5"/>
  <c r="T127" i="5"/>
  <c r="R127" i="5"/>
  <c r="P127" i="5"/>
  <c r="BI124" i="5"/>
  <c r="BH124" i="5"/>
  <c r="BG124" i="5"/>
  <c r="BF124" i="5"/>
  <c r="T124" i="5"/>
  <c r="R124" i="5"/>
  <c r="P124" i="5"/>
  <c r="BI121" i="5"/>
  <c r="BH121" i="5"/>
  <c r="BG121" i="5"/>
  <c r="BF121" i="5"/>
  <c r="T121" i="5"/>
  <c r="R121" i="5"/>
  <c r="P121" i="5"/>
  <c r="BI119" i="5"/>
  <c r="BH119" i="5"/>
  <c r="BG119" i="5"/>
  <c r="BF119" i="5"/>
  <c r="T119" i="5"/>
  <c r="R119" i="5"/>
  <c r="P119" i="5"/>
  <c r="J114" i="5"/>
  <c r="F111" i="5"/>
  <c r="E109" i="5"/>
  <c r="J92" i="5"/>
  <c r="F89" i="5"/>
  <c r="E87" i="5"/>
  <c r="J21" i="5"/>
  <c r="E21" i="5"/>
  <c r="J91" i="5" s="1"/>
  <c r="J20" i="5"/>
  <c r="J18" i="5"/>
  <c r="E18" i="5"/>
  <c r="F92" i="5" s="1"/>
  <c r="J17" i="5"/>
  <c r="J15" i="5"/>
  <c r="E15" i="5"/>
  <c r="F113" i="5" s="1"/>
  <c r="J14" i="5"/>
  <c r="J12" i="5"/>
  <c r="J111" i="5"/>
  <c r="E7" i="5"/>
  <c r="E107" i="5"/>
  <c r="J37" i="4"/>
  <c r="J36" i="4"/>
  <c r="AY97" i="1" s="1"/>
  <c r="J35" i="4"/>
  <c r="AX97" i="1" s="1"/>
  <c r="BI278" i="4"/>
  <c r="BH278" i="4"/>
  <c r="BG278" i="4"/>
  <c r="BF278" i="4"/>
  <c r="T278" i="4"/>
  <c r="T277" i="4" s="1"/>
  <c r="R278" i="4"/>
  <c r="R277" i="4" s="1"/>
  <c r="P278" i="4"/>
  <c r="P277" i="4" s="1"/>
  <c r="BI276" i="4"/>
  <c r="BH276" i="4"/>
  <c r="BG276" i="4"/>
  <c r="BF276" i="4"/>
  <c r="T276" i="4"/>
  <c r="T275" i="4" s="1"/>
  <c r="R276" i="4"/>
  <c r="R275" i="4" s="1"/>
  <c r="P276" i="4"/>
  <c r="P275" i="4" s="1"/>
  <c r="BI273" i="4"/>
  <c r="BH273" i="4"/>
  <c r="BG273" i="4"/>
  <c r="BF273" i="4"/>
  <c r="T273" i="4"/>
  <c r="T272" i="4" s="1"/>
  <c r="R273" i="4"/>
  <c r="R272" i="4" s="1"/>
  <c r="P273" i="4"/>
  <c r="P272" i="4" s="1"/>
  <c r="BI269" i="4"/>
  <c r="BH269" i="4"/>
  <c r="BG269" i="4"/>
  <c r="BF269" i="4"/>
  <c r="T269" i="4"/>
  <c r="R269" i="4"/>
  <c r="P269" i="4"/>
  <c r="BI266" i="4"/>
  <c r="BH266" i="4"/>
  <c r="BG266" i="4"/>
  <c r="BF266" i="4"/>
  <c r="T266" i="4"/>
  <c r="R266" i="4"/>
  <c r="P266" i="4"/>
  <c r="BI263" i="4"/>
  <c r="BH263" i="4"/>
  <c r="BG263" i="4"/>
  <c r="BF263" i="4"/>
  <c r="T263" i="4"/>
  <c r="R263" i="4"/>
  <c r="P263" i="4"/>
  <c r="BI260" i="4"/>
  <c r="BH260" i="4"/>
  <c r="BG260" i="4"/>
  <c r="BF260" i="4"/>
  <c r="T260" i="4"/>
  <c r="R260" i="4"/>
  <c r="P260" i="4"/>
  <c r="BI258" i="4"/>
  <c r="BH258" i="4"/>
  <c r="BG258" i="4"/>
  <c r="BF258" i="4"/>
  <c r="T258" i="4"/>
  <c r="R258" i="4"/>
  <c r="P258" i="4"/>
  <c r="BI256" i="4"/>
  <c r="BH256" i="4"/>
  <c r="BG256" i="4"/>
  <c r="BF256" i="4"/>
  <c r="T256" i="4"/>
  <c r="R256" i="4"/>
  <c r="P256" i="4"/>
  <c r="BI254" i="4"/>
  <c r="BH254" i="4"/>
  <c r="BG254" i="4"/>
  <c r="BF254" i="4"/>
  <c r="T254" i="4"/>
  <c r="R254" i="4"/>
  <c r="P254" i="4"/>
  <c r="BI252" i="4"/>
  <c r="BH252" i="4"/>
  <c r="BG252" i="4"/>
  <c r="BF252" i="4"/>
  <c r="T252" i="4"/>
  <c r="R252" i="4"/>
  <c r="P252" i="4"/>
  <c r="BI248" i="4"/>
  <c r="BH248" i="4"/>
  <c r="BG248" i="4"/>
  <c r="BF248" i="4"/>
  <c r="T248" i="4"/>
  <c r="T247" i="4" s="1"/>
  <c r="R248" i="4"/>
  <c r="R247" i="4" s="1"/>
  <c r="P248" i="4"/>
  <c r="P247" i="4" s="1"/>
  <c r="BI244" i="4"/>
  <c r="BH244" i="4"/>
  <c r="BG244" i="4"/>
  <c r="BF244" i="4"/>
  <c r="T244" i="4"/>
  <c r="R244" i="4"/>
  <c r="P244" i="4"/>
  <c r="BI242" i="4"/>
  <c r="BH242" i="4"/>
  <c r="BG242" i="4"/>
  <c r="BF242" i="4"/>
  <c r="T242" i="4"/>
  <c r="R242" i="4"/>
  <c r="P242" i="4"/>
  <c r="BI239" i="4"/>
  <c r="BH239" i="4"/>
  <c r="BG239" i="4"/>
  <c r="BF239" i="4"/>
  <c r="T239" i="4"/>
  <c r="R239" i="4"/>
  <c r="P239" i="4"/>
  <c r="BI236" i="4"/>
  <c r="BH236" i="4"/>
  <c r="BG236" i="4"/>
  <c r="BF236" i="4"/>
  <c r="T236" i="4"/>
  <c r="R236" i="4"/>
  <c r="P236" i="4"/>
  <c r="BI234" i="4"/>
  <c r="BH234" i="4"/>
  <c r="BG234" i="4"/>
  <c r="BF234" i="4"/>
  <c r="T234" i="4"/>
  <c r="R234" i="4"/>
  <c r="P234" i="4"/>
  <c r="BI232" i="4"/>
  <c r="BH232" i="4"/>
  <c r="BG232" i="4"/>
  <c r="BF232" i="4"/>
  <c r="T232" i="4"/>
  <c r="R232" i="4"/>
  <c r="P232" i="4"/>
  <c r="BI230" i="4"/>
  <c r="BH230" i="4"/>
  <c r="BG230" i="4"/>
  <c r="BF230" i="4"/>
  <c r="T230" i="4"/>
  <c r="R230" i="4"/>
  <c r="P230" i="4"/>
  <c r="BI226" i="4"/>
  <c r="BH226" i="4"/>
  <c r="BG226" i="4"/>
  <c r="BF226" i="4"/>
  <c r="T226" i="4"/>
  <c r="R226" i="4"/>
  <c r="P226" i="4"/>
  <c r="BI224" i="4"/>
  <c r="BH224" i="4"/>
  <c r="BG224" i="4"/>
  <c r="BF224" i="4"/>
  <c r="T224" i="4"/>
  <c r="R224" i="4"/>
  <c r="P224" i="4"/>
  <c r="BI221" i="4"/>
  <c r="BH221" i="4"/>
  <c r="BG221" i="4"/>
  <c r="BF221" i="4"/>
  <c r="T221" i="4"/>
  <c r="R221" i="4"/>
  <c r="P221" i="4"/>
  <c r="BI219" i="4"/>
  <c r="BH219" i="4"/>
  <c r="BG219" i="4"/>
  <c r="BF219" i="4"/>
  <c r="T219" i="4"/>
  <c r="R219" i="4"/>
  <c r="P219" i="4"/>
  <c r="BI217" i="4"/>
  <c r="BH217" i="4"/>
  <c r="BG217" i="4"/>
  <c r="BF217" i="4"/>
  <c r="T217" i="4"/>
  <c r="R217" i="4"/>
  <c r="P217" i="4"/>
  <c r="BI215" i="4"/>
  <c r="BH215" i="4"/>
  <c r="BG215" i="4"/>
  <c r="BF215" i="4"/>
  <c r="T215" i="4"/>
  <c r="R215" i="4"/>
  <c r="P215" i="4"/>
  <c r="BI211" i="4"/>
  <c r="BH211" i="4"/>
  <c r="BG211" i="4"/>
  <c r="BF211" i="4"/>
  <c r="T211" i="4"/>
  <c r="T210" i="4"/>
  <c r="R211" i="4"/>
  <c r="R210" i="4"/>
  <c r="P211" i="4"/>
  <c r="P210" i="4"/>
  <c r="BI208" i="4"/>
  <c r="BH208" i="4"/>
  <c r="BG208" i="4"/>
  <c r="BF208" i="4"/>
  <c r="T208" i="4"/>
  <c r="R208" i="4"/>
  <c r="P208" i="4"/>
  <c r="BI206" i="4"/>
  <c r="BH206" i="4"/>
  <c r="BG206" i="4"/>
  <c r="BF206" i="4"/>
  <c r="T206" i="4"/>
  <c r="R206" i="4"/>
  <c r="P206" i="4"/>
  <c r="BI200" i="4"/>
  <c r="BH200" i="4"/>
  <c r="BG200" i="4"/>
  <c r="BF200" i="4"/>
  <c r="T200" i="4"/>
  <c r="R200" i="4"/>
  <c r="P200" i="4"/>
  <c r="BI198" i="4"/>
  <c r="BH198" i="4"/>
  <c r="BG198" i="4"/>
  <c r="BF198" i="4"/>
  <c r="T198" i="4"/>
  <c r="R198" i="4"/>
  <c r="P198" i="4"/>
  <c r="BI196" i="4"/>
  <c r="BH196" i="4"/>
  <c r="BG196" i="4"/>
  <c r="BF196" i="4"/>
  <c r="T196" i="4"/>
  <c r="R196" i="4"/>
  <c r="P196" i="4"/>
  <c r="BI192" i="4"/>
  <c r="BH192" i="4"/>
  <c r="BG192" i="4"/>
  <c r="BF192" i="4"/>
  <c r="T192" i="4"/>
  <c r="R192" i="4"/>
  <c r="P192" i="4"/>
  <c r="BI187" i="4"/>
  <c r="BH187" i="4"/>
  <c r="BG187" i="4"/>
  <c r="BF187" i="4"/>
  <c r="T187" i="4"/>
  <c r="R187" i="4"/>
  <c r="P187" i="4"/>
  <c r="BI184" i="4"/>
  <c r="BH184" i="4"/>
  <c r="BG184" i="4"/>
  <c r="BF184" i="4"/>
  <c r="T184" i="4"/>
  <c r="R184" i="4"/>
  <c r="P184" i="4"/>
  <c r="BI181" i="4"/>
  <c r="BH181" i="4"/>
  <c r="BG181" i="4"/>
  <c r="BF181" i="4"/>
  <c r="T181" i="4"/>
  <c r="R181" i="4"/>
  <c r="P181" i="4"/>
  <c r="BI179" i="4"/>
  <c r="BH179" i="4"/>
  <c r="BG179" i="4"/>
  <c r="BF179" i="4"/>
  <c r="T179" i="4"/>
  <c r="R179" i="4"/>
  <c r="P179" i="4"/>
  <c r="BI177" i="4"/>
  <c r="BH177" i="4"/>
  <c r="BG177" i="4"/>
  <c r="BF177" i="4"/>
  <c r="T177" i="4"/>
  <c r="R177" i="4"/>
  <c r="P177" i="4"/>
  <c r="BI175" i="4"/>
  <c r="BH175" i="4"/>
  <c r="BG175" i="4"/>
  <c r="BF175" i="4"/>
  <c r="T175" i="4"/>
  <c r="R175" i="4"/>
  <c r="P175" i="4"/>
  <c r="BI173" i="4"/>
  <c r="BH173" i="4"/>
  <c r="BG173" i="4"/>
  <c r="BF173" i="4"/>
  <c r="T173" i="4"/>
  <c r="R173" i="4"/>
  <c r="P173" i="4"/>
  <c r="BI167" i="4"/>
  <c r="BH167" i="4"/>
  <c r="BG167" i="4"/>
  <c r="BF167" i="4"/>
  <c r="T167" i="4"/>
  <c r="R167" i="4"/>
  <c r="P167" i="4"/>
  <c r="BI165" i="4"/>
  <c r="BH165" i="4"/>
  <c r="BG165" i="4"/>
  <c r="BF165" i="4"/>
  <c r="T165" i="4"/>
  <c r="R165" i="4"/>
  <c r="P165" i="4"/>
  <c r="BI162" i="4"/>
  <c r="BH162" i="4"/>
  <c r="BG162" i="4"/>
  <c r="BF162" i="4"/>
  <c r="T162" i="4"/>
  <c r="T161" i="4" s="1"/>
  <c r="R162" i="4"/>
  <c r="R161" i="4" s="1"/>
  <c r="P162" i="4"/>
  <c r="P161" i="4" s="1"/>
  <c r="BI159" i="4"/>
  <c r="BH159" i="4"/>
  <c r="BG159" i="4"/>
  <c r="BF159" i="4"/>
  <c r="T159" i="4"/>
  <c r="R159" i="4"/>
  <c r="P159" i="4"/>
  <c r="BI157" i="4"/>
  <c r="BH157" i="4"/>
  <c r="BG157" i="4"/>
  <c r="BF157" i="4"/>
  <c r="T157" i="4"/>
  <c r="R157" i="4"/>
  <c r="P157" i="4"/>
  <c r="BI154" i="4"/>
  <c r="BH154" i="4"/>
  <c r="BG154" i="4"/>
  <c r="BF154" i="4"/>
  <c r="T154" i="4"/>
  <c r="R154" i="4"/>
  <c r="P154" i="4"/>
  <c r="BI152" i="4"/>
  <c r="BH152" i="4"/>
  <c r="BG152" i="4"/>
  <c r="BF152" i="4"/>
  <c r="T152" i="4"/>
  <c r="R152" i="4"/>
  <c r="P152" i="4"/>
  <c r="BI149" i="4"/>
  <c r="BH149" i="4"/>
  <c r="BG149" i="4"/>
  <c r="BF149" i="4"/>
  <c r="T149" i="4"/>
  <c r="R149" i="4"/>
  <c r="P149" i="4"/>
  <c r="BI147" i="4"/>
  <c r="BH147" i="4"/>
  <c r="BG147" i="4"/>
  <c r="BF147" i="4"/>
  <c r="T147" i="4"/>
  <c r="R147" i="4"/>
  <c r="P147" i="4"/>
  <c r="BI143" i="4"/>
  <c r="BH143" i="4"/>
  <c r="BG143" i="4"/>
  <c r="BF143" i="4"/>
  <c r="T143" i="4"/>
  <c r="T142" i="4" s="1"/>
  <c r="R143" i="4"/>
  <c r="R142" i="4" s="1"/>
  <c r="P143" i="4"/>
  <c r="P142" i="4" s="1"/>
  <c r="J136" i="4"/>
  <c r="F133" i="4"/>
  <c r="E131" i="4"/>
  <c r="J92" i="4"/>
  <c r="F89" i="4"/>
  <c r="E87" i="4"/>
  <c r="J21" i="4"/>
  <c r="E21" i="4"/>
  <c r="J135" i="4"/>
  <c r="J20" i="4"/>
  <c r="J18" i="4"/>
  <c r="E18" i="4"/>
  <c r="F136" i="4"/>
  <c r="J17" i="4"/>
  <c r="J15" i="4"/>
  <c r="E15" i="4"/>
  <c r="F135" i="4"/>
  <c r="J14" i="4"/>
  <c r="J12" i="4"/>
  <c r="J89" i="4" s="1"/>
  <c r="E7" i="4"/>
  <c r="E129" i="4" s="1"/>
  <c r="J37" i="3"/>
  <c r="J36" i="3"/>
  <c r="AY96" i="1"/>
  <c r="J35" i="3"/>
  <c r="AX96" i="1"/>
  <c r="BI174" i="3"/>
  <c r="BH174" i="3"/>
  <c r="BG174" i="3"/>
  <c r="BF174" i="3"/>
  <c r="T174" i="3"/>
  <c r="T173" i="3"/>
  <c r="T172" i="3" s="1"/>
  <c r="R174" i="3"/>
  <c r="R173" i="3" s="1"/>
  <c r="R172" i="3" s="1"/>
  <c r="P174" i="3"/>
  <c r="P173" i="3"/>
  <c r="P172" i="3" s="1"/>
  <c r="BI170" i="3"/>
  <c r="BH170" i="3"/>
  <c r="BG170" i="3"/>
  <c r="BF170" i="3"/>
  <c r="T170" i="3"/>
  <c r="R170" i="3"/>
  <c r="P170" i="3"/>
  <c r="BI168" i="3"/>
  <c r="BH168" i="3"/>
  <c r="BG168" i="3"/>
  <c r="BF168" i="3"/>
  <c r="T168" i="3"/>
  <c r="R168" i="3"/>
  <c r="P168" i="3"/>
  <c r="BI166" i="3"/>
  <c r="BH166" i="3"/>
  <c r="BG166" i="3"/>
  <c r="BF166" i="3"/>
  <c r="T166" i="3"/>
  <c r="R166" i="3"/>
  <c r="P166" i="3"/>
  <c r="BI163" i="3"/>
  <c r="BH163" i="3"/>
  <c r="BG163" i="3"/>
  <c r="BF163" i="3"/>
  <c r="T163" i="3"/>
  <c r="T162" i="3"/>
  <c r="R163" i="3"/>
  <c r="R162" i="3"/>
  <c r="P163" i="3"/>
  <c r="P162" i="3"/>
  <c r="BI159" i="3"/>
  <c r="BH159" i="3"/>
  <c r="BG159" i="3"/>
  <c r="BF159" i="3"/>
  <c r="T159" i="3"/>
  <c r="R159" i="3"/>
  <c r="P159" i="3"/>
  <c r="BI157" i="3"/>
  <c r="BH157" i="3"/>
  <c r="BG157" i="3"/>
  <c r="BF157" i="3"/>
  <c r="T157" i="3"/>
  <c r="R157" i="3"/>
  <c r="P157" i="3"/>
  <c r="BI155" i="3"/>
  <c r="BH155" i="3"/>
  <c r="BG155" i="3"/>
  <c r="BF155" i="3"/>
  <c r="T155" i="3"/>
  <c r="R155" i="3"/>
  <c r="P155" i="3"/>
  <c r="BI153" i="3"/>
  <c r="BH153" i="3"/>
  <c r="BG153" i="3"/>
  <c r="BF153" i="3"/>
  <c r="T153" i="3"/>
  <c r="R153" i="3"/>
  <c r="P153" i="3"/>
  <c r="BI150" i="3"/>
  <c r="BH150" i="3"/>
  <c r="BG150" i="3"/>
  <c r="BF150" i="3"/>
  <c r="T150" i="3"/>
  <c r="T149" i="3"/>
  <c r="R150" i="3"/>
  <c r="R149" i="3"/>
  <c r="P150" i="3"/>
  <c r="P149" i="3"/>
  <c r="BI147" i="3"/>
  <c r="BH147" i="3"/>
  <c r="BG147" i="3"/>
  <c r="BF147" i="3"/>
  <c r="T147" i="3"/>
  <c r="R147" i="3"/>
  <c r="P147" i="3"/>
  <c r="BI145" i="3"/>
  <c r="BH145" i="3"/>
  <c r="BG145" i="3"/>
  <c r="BF145" i="3"/>
  <c r="T145" i="3"/>
  <c r="R145" i="3"/>
  <c r="P145" i="3"/>
  <c r="BI140" i="3"/>
  <c r="BH140" i="3"/>
  <c r="BG140" i="3"/>
  <c r="BF140" i="3"/>
  <c r="T140" i="3"/>
  <c r="R140" i="3"/>
  <c r="P140" i="3"/>
  <c r="BI136" i="3"/>
  <c r="BH136" i="3"/>
  <c r="BG136" i="3"/>
  <c r="BF136" i="3"/>
  <c r="T136" i="3"/>
  <c r="R136" i="3"/>
  <c r="P136" i="3"/>
  <c r="BI132" i="3"/>
  <c r="BH132" i="3"/>
  <c r="BG132" i="3"/>
  <c r="BF132" i="3"/>
  <c r="T132" i="3"/>
  <c r="T131" i="3"/>
  <c r="R132" i="3"/>
  <c r="R131" i="3"/>
  <c r="P132" i="3"/>
  <c r="P131" i="3"/>
  <c r="J125" i="3"/>
  <c r="F122" i="3"/>
  <c r="E120" i="3"/>
  <c r="J92" i="3"/>
  <c r="F89" i="3"/>
  <c r="E87" i="3"/>
  <c r="J21" i="3"/>
  <c r="E21" i="3"/>
  <c r="J91" i="3" s="1"/>
  <c r="J20" i="3"/>
  <c r="J18" i="3"/>
  <c r="E18" i="3"/>
  <c r="F125" i="3" s="1"/>
  <c r="J17" i="3"/>
  <c r="J15" i="3"/>
  <c r="E15" i="3"/>
  <c r="F91" i="3" s="1"/>
  <c r="J14" i="3"/>
  <c r="J12" i="3"/>
  <c r="J122" i="3"/>
  <c r="E7" i="3"/>
  <c r="E118" i="3"/>
  <c r="J37" i="2"/>
  <c r="J36" i="2"/>
  <c r="AY95" i="1" s="1"/>
  <c r="J35" i="2"/>
  <c r="AX95" i="1" s="1"/>
  <c r="BI148" i="2"/>
  <c r="BH148" i="2"/>
  <c r="BG148" i="2"/>
  <c r="BF148" i="2"/>
  <c r="T148" i="2"/>
  <c r="T147" i="2"/>
  <c r="R148" i="2"/>
  <c r="R147" i="2" s="1"/>
  <c r="P148" i="2"/>
  <c r="P147" i="2"/>
  <c r="BI144" i="2"/>
  <c r="BH144" i="2"/>
  <c r="BG144" i="2"/>
  <c r="BF144" i="2"/>
  <c r="T144" i="2"/>
  <c r="T143" i="2" s="1"/>
  <c r="R144" i="2"/>
  <c r="R143" i="2"/>
  <c r="P144" i="2"/>
  <c r="P143" i="2" s="1"/>
  <c r="BI141" i="2"/>
  <c r="BH141" i="2"/>
  <c r="BG141" i="2"/>
  <c r="BF141" i="2"/>
  <c r="T141" i="2"/>
  <c r="R141" i="2"/>
  <c r="P141" i="2"/>
  <c r="BI139" i="2"/>
  <c r="BH139" i="2"/>
  <c r="BG139" i="2"/>
  <c r="BF139" i="2"/>
  <c r="T139" i="2"/>
  <c r="R139" i="2"/>
  <c r="P139" i="2"/>
  <c r="BI137" i="2"/>
  <c r="BH137" i="2"/>
  <c r="BG137" i="2"/>
  <c r="BF137" i="2"/>
  <c r="T137" i="2"/>
  <c r="R137" i="2"/>
  <c r="P137" i="2"/>
  <c r="BI135" i="2"/>
  <c r="BH135" i="2"/>
  <c r="BG135" i="2"/>
  <c r="BF135" i="2"/>
  <c r="T135" i="2"/>
  <c r="R135" i="2"/>
  <c r="P135" i="2"/>
  <c r="BI133" i="2"/>
  <c r="BH133" i="2"/>
  <c r="BG133" i="2"/>
  <c r="BF133" i="2"/>
  <c r="T133" i="2"/>
  <c r="R133" i="2"/>
  <c r="P133" i="2"/>
  <c r="BI130" i="2"/>
  <c r="BH130" i="2"/>
  <c r="BG130" i="2"/>
  <c r="BF130" i="2"/>
  <c r="T130" i="2"/>
  <c r="R130" i="2"/>
  <c r="P130" i="2"/>
  <c r="BI128" i="2"/>
  <c r="BH128" i="2"/>
  <c r="BG128" i="2"/>
  <c r="BF128" i="2"/>
  <c r="T128" i="2"/>
  <c r="R128" i="2"/>
  <c r="P128" i="2"/>
  <c r="BI126" i="2"/>
  <c r="BH126" i="2"/>
  <c r="BG126" i="2"/>
  <c r="BF126" i="2"/>
  <c r="T126" i="2"/>
  <c r="R126" i="2"/>
  <c r="P126" i="2"/>
  <c r="J119" i="2"/>
  <c r="F116" i="2"/>
  <c r="E114" i="2"/>
  <c r="J92" i="2"/>
  <c r="F89" i="2"/>
  <c r="E87" i="2"/>
  <c r="J21" i="2"/>
  <c r="E21" i="2"/>
  <c r="J118" i="2" s="1"/>
  <c r="J20" i="2"/>
  <c r="J18" i="2"/>
  <c r="E18" i="2"/>
  <c r="F119" i="2" s="1"/>
  <c r="J17" i="2"/>
  <c r="J15" i="2"/>
  <c r="E15" i="2"/>
  <c r="F118" i="2" s="1"/>
  <c r="J14" i="2"/>
  <c r="J12" i="2"/>
  <c r="J116" i="2" s="1"/>
  <c r="E7" i="2"/>
  <c r="E112" i="2"/>
  <c r="L90" i="1"/>
  <c r="AM90" i="1"/>
  <c r="AM89" i="1"/>
  <c r="L89" i="1"/>
  <c r="AM87" i="1"/>
  <c r="L87" i="1"/>
  <c r="L85" i="1"/>
  <c r="L84" i="1"/>
  <c r="J148" i="2"/>
  <c r="J141" i="2"/>
  <c r="J137" i="2"/>
  <c r="BK133" i="2"/>
  <c r="BK128" i="2"/>
  <c r="J170" i="3"/>
  <c r="J145" i="3"/>
  <c r="J159" i="3"/>
  <c r="J174" i="3"/>
  <c r="J157" i="3"/>
  <c r="J163" i="3"/>
  <c r="BK155" i="3"/>
  <c r="J132" i="3"/>
  <c r="J254" i="4"/>
  <c r="J239" i="4"/>
  <c r="J217" i="4"/>
  <c r="J184" i="4"/>
  <c r="J162" i="4"/>
  <c r="BK278" i="4"/>
  <c r="BK260" i="4"/>
  <c r="BK232" i="4"/>
  <c r="BK187" i="4"/>
  <c r="J167" i="4"/>
  <c r="BK152" i="4"/>
  <c r="J252" i="4"/>
  <c r="BK236" i="4"/>
  <c r="J215" i="4"/>
  <c r="BK179" i="4"/>
  <c r="J152" i="4"/>
  <c r="BK266" i="4"/>
  <c r="BK248" i="4"/>
  <c r="J226" i="4"/>
  <c r="BK211" i="4"/>
  <c r="J196" i="4"/>
  <c r="BK177" i="4"/>
  <c r="J157" i="4"/>
  <c r="J142" i="5"/>
  <c r="BK140" i="5"/>
  <c r="BK130" i="5"/>
  <c r="J124" i="5"/>
  <c r="BK119" i="5"/>
  <c r="BK144" i="2"/>
  <c r="BK139" i="2"/>
  <c r="BK135" i="2"/>
  <c r="BK130" i="2"/>
  <c r="J126" i="2"/>
  <c r="BK166" i="3"/>
  <c r="J147" i="3"/>
  <c r="J166" i="3"/>
  <c r="J150" i="3"/>
  <c r="J168" i="3"/>
  <c r="J155" i="3"/>
  <c r="BK159" i="3"/>
  <c r="BK147" i="3"/>
  <c r="BK269" i="4"/>
  <c r="BK252" i="4"/>
  <c r="BK224" i="4"/>
  <c r="J181" i="4"/>
  <c r="BK157" i="4"/>
  <c r="J276" i="4"/>
  <c r="J256" i="4"/>
  <c r="BK198" i="4"/>
  <c r="BK184" i="4"/>
  <c r="BK165" i="4"/>
  <c r="BK143" i="4"/>
  <c r="J260" i="4"/>
  <c r="J234" i="4"/>
  <c r="J208" i="4"/>
  <c r="BK175" i="4"/>
  <c r="BK147" i="4"/>
  <c r="BK263" i="4"/>
  <c r="BK254" i="4"/>
  <c r="J232" i="4"/>
  <c r="J224" i="4"/>
  <c r="BK217" i="4"/>
  <c r="J198" i="4"/>
  <c r="J175" i="4"/>
  <c r="J154" i="4"/>
  <c r="BK142" i="5"/>
  <c r="J132" i="5"/>
  <c r="BK137" i="5"/>
  <c r="BK121" i="5"/>
  <c r="J121" i="5"/>
  <c r="BK148" i="2"/>
  <c r="BK141" i="2"/>
  <c r="BK137" i="2"/>
  <c r="J133" i="2"/>
  <c r="BK126" i="2"/>
  <c r="J128" i="2"/>
  <c r="BK150" i="3"/>
  <c r="BK136" i="3"/>
  <c r="J153" i="3"/>
  <c r="J140" i="3"/>
  <c r="BK163" i="3"/>
  <c r="BK174" i="3"/>
  <c r="BK153" i="3"/>
  <c r="J136" i="3"/>
  <c r="BK258" i="4"/>
  <c r="J236" i="4"/>
  <c r="BK221" i="4"/>
  <c r="J211" i="4"/>
  <c r="J159" i="4"/>
  <c r="J143" i="4"/>
  <c r="BK273" i="4"/>
  <c r="J242" i="4"/>
  <c r="BK196" i="4"/>
  <c r="BK181" i="4"/>
  <c r="BK159" i="4"/>
  <c r="J263" i="4"/>
  <c r="J244" i="4"/>
  <c r="BK219" i="4"/>
  <c r="BK206" i="4"/>
  <c r="BK173" i="4"/>
  <c r="BK276" i="4"/>
  <c r="J258" i="4"/>
  <c r="BK239" i="4"/>
  <c r="J230" i="4"/>
  <c r="J219" i="4"/>
  <c r="J206" i="4"/>
  <c r="J192" i="4"/>
  <c r="BK167" i="4"/>
  <c r="J149" i="4"/>
  <c r="J140" i="5"/>
  <c r="J137" i="5"/>
  <c r="J119" i="5"/>
  <c r="J130" i="5"/>
  <c r="J127" i="5"/>
  <c r="J144" i="2"/>
  <c r="J139" i="2"/>
  <c r="J135" i="2"/>
  <c r="J130" i="2"/>
  <c r="AS94" i="1"/>
  <c r="BK168" i="3"/>
  <c r="BK145" i="3"/>
  <c r="BK170" i="3"/>
  <c r="BK132" i="3"/>
  <c r="BK157" i="3"/>
  <c r="BK140" i="3"/>
  <c r="J266" i="4"/>
  <c r="BK242" i="4"/>
  <c r="BK226" i="4"/>
  <c r="BK215" i="4"/>
  <c r="J165" i="4"/>
  <c r="BK149" i="4"/>
  <c r="J278" i="4"/>
  <c r="BK244" i="4"/>
  <c r="BK200" i="4"/>
  <c r="BK192" i="4"/>
  <c r="J177" i="4"/>
  <c r="BK154" i="4"/>
  <c r="J269" i="4"/>
  <c r="J248" i="4"/>
  <c r="BK230" i="4"/>
  <c r="J187" i="4"/>
  <c r="BK162" i="4"/>
  <c r="J273" i="4"/>
  <c r="BK256" i="4"/>
  <c r="BK234" i="4"/>
  <c r="J221" i="4"/>
  <c r="BK208" i="4"/>
  <c r="J200" i="4"/>
  <c r="J179" i="4"/>
  <c r="J173" i="4"/>
  <c r="J147" i="4"/>
  <c r="BK124" i="5"/>
  <c r="J134" i="5"/>
  <c r="BK127" i="5"/>
  <c r="BK132" i="5"/>
  <c r="BK134" i="5"/>
  <c r="T125" i="2" l="1"/>
  <c r="T124" i="2"/>
  <c r="T123" i="2"/>
  <c r="T122" i="2"/>
  <c r="T132" i="2"/>
  <c r="R135" i="3"/>
  <c r="P144" i="3"/>
  <c r="R152" i="3"/>
  <c r="R165" i="3"/>
  <c r="R161" i="3"/>
  <c r="BK146" i="4"/>
  <c r="J146" i="4" s="1"/>
  <c r="J100" i="4" s="1"/>
  <c r="T146" i="4"/>
  <c r="R151" i="4"/>
  <c r="R156" i="4"/>
  <c r="P164" i="4"/>
  <c r="P172" i="4"/>
  <c r="P171" i="4" s="1"/>
  <c r="P205" i="4"/>
  <c r="P204" i="4" s="1"/>
  <c r="BK214" i="4"/>
  <c r="J214" i="4" s="1"/>
  <c r="J111" i="4" s="1"/>
  <c r="BK223" i="4"/>
  <c r="J223" i="4"/>
  <c r="J112" i="4" s="1"/>
  <c r="T223" i="4"/>
  <c r="P251" i="4"/>
  <c r="BK118" i="5"/>
  <c r="BK117" i="5" s="1"/>
  <c r="J117" i="5" s="1"/>
  <c r="J30" i="5" s="1"/>
  <c r="BK125" i="2"/>
  <c r="J125" i="2"/>
  <c r="J99" i="2" s="1"/>
  <c r="BK132" i="2"/>
  <c r="J132" i="2" s="1"/>
  <c r="J100" i="2" s="1"/>
  <c r="T135" i="3"/>
  <c r="T144" i="3"/>
  <c r="P152" i="3"/>
  <c r="T165" i="3"/>
  <c r="T161" i="3"/>
  <c r="P146" i="4"/>
  <c r="P151" i="4"/>
  <c r="P141" i="4" s="1"/>
  <c r="P156" i="4"/>
  <c r="T164" i="4"/>
  <c r="R172" i="4"/>
  <c r="R171" i="4"/>
  <c r="R205" i="4"/>
  <c r="R204" i="4"/>
  <c r="T214" i="4"/>
  <c r="T213" i="4" s="1"/>
  <c r="R223" i="4"/>
  <c r="P229" i="4"/>
  <c r="P228" i="4" s="1"/>
  <c r="BK251" i="4"/>
  <c r="J251" i="4" s="1"/>
  <c r="J116" i="4" s="1"/>
  <c r="P118" i="5"/>
  <c r="P117" i="5"/>
  <c r="AU98" i="1" s="1"/>
  <c r="R125" i="2"/>
  <c r="R132" i="2"/>
  <c r="BK135" i="3"/>
  <c r="J135" i="3" s="1"/>
  <c r="J100" i="3" s="1"/>
  <c r="BK144" i="3"/>
  <c r="J144" i="3"/>
  <c r="J101" i="3" s="1"/>
  <c r="BK152" i="3"/>
  <c r="J152" i="3"/>
  <c r="J103" i="3"/>
  <c r="P165" i="3"/>
  <c r="P161" i="3"/>
  <c r="R146" i="4"/>
  <c r="R141" i="4"/>
  <c r="BK156" i="4"/>
  <c r="J156" i="4"/>
  <c r="J102" i="4" s="1"/>
  <c r="T156" i="4"/>
  <c r="R164" i="4"/>
  <c r="BK172" i="4"/>
  <c r="J172" i="4" s="1"/>
  <c r="J106" i="4" s="1"/>
  <c r="BK205" i="4"/>
  <c r="J205" i="4"/>
  <c r="J108" i="4" s="1"/>
  <c r="P214" i="4"/>
  <c r="P213" i="4" s="1"/>
  <c r="P223" i="4"/>
  <c r="R229" i="4"/>
  <c r="T251" i="4"/>
  <c r="T118" i="5"/>
  <c r="T117" i="5"/>
  <c r="P125" i="2"/>
  <c r="P132" i="2"/>
  <c r="P135" i="3"/>
  <c r="P130" i="3"/>
  <c r="P129" i="3" s="1"/>
  <c r="P128" i="3" s="1"/>
  <c r="AU96" i="1" s="1"/>
  <c r="R144" i="3"/>
  <c r="R130" i="3" s="1"/>
  <c r="T152" i="3"/>
  <c r="T130" i="3" s="1"/>
  <c r="BK165" i="3"/>
  <c r="J165" i="3" s="1"/>
  <c r="J106" i="3" s="1"/>
  <c r="BK151" i="4"/>
  <c r="J151" i="4"/>
  <c r="J101" i="4" s="1"/>
  <c r="T151" i="4"/>
  <c r="T141" i="4" s="1"/>
  <c r="BK164" i="4"/>
  <c r="J164" i="4"/>
  <c r="J104" i="4" s="1"/>
  <c r="T172" i="4"/>
  <c r="T171" i="4" s="1"/>
  <c r="T205" i="4"/>
  <c r="T204" i="4" s="1"/>
  <c r="R214" i="4"/>
  <c r="R213" i="4" s="1"/>
  <c r="BK229" i="4"/>
  <c r="J229" i="4" s="1"/>
  <c r="J114" i="4" s="1"/>
  <c r="T229" i="4"/>
  <c r="T228" i="4"/>
  <c r="R251" i="4"/>
  <c r="R118" i="5"/>
  <c r="R117" i="5" s="1"/>
  <c r="BK210" i="4"/>
  <c r="J210" i="4" s="1"/>
  <c r="J109" i="4" s="1"/>
  <c r="BK247" i="4"/>
  <c r="J247" i="4"/>
  <c r="J115" i="4" s="1"/>
  <c r="BK143" i="2"/>
  <c r="J143" i="2" s="1"/>
  <c r="J101" i="2" s="1"/>
  <c r="BK147" i="2"/>
  <c r="J147" i="2"/>
  <c r="J102" i="2" s="1"/>
  <c r="BK272" i="4"/>
  <c r="J272" i="4" s="1"/>
  <c r="J117" i="4" s="1"/>
  <c r="BK275" i="4"/>
  <c r="J275" i="4"/>
  <c r="J118" i="4" s="1"/>
  <c r="BK277" i="4"/>
  <c r="J277" i="4" s="1"/>
  <c r="J119" i="4" s="1"/>
  <c r="BK131" i="3"/>
  <c r="J131" i="3"/>
  <c r="J99" i="3" s="1"/>
  <c r="BK162" i="3"/>
  <c r="J162" i="3" s="1"/>
  <c r="J105" i="3" s="1"/>
  <c r="BK142" i="4"/>
  <c r="J142" i="4"/>
  <c r="J99" i="4" s="1"/>
  <c r="BK149" i="3"/>
  <c r="J149" i="3" s="1"/>
  <c r="J102" i="3" s="1"/>
  <c r="BK173" i="3"/>
  <c r="J173" i="3"/>
  <c r="J108" i="3" s="1"/>
  <c r="BK161" i="4"/>
  <c r="J161" i="4" s="1"/>
  <c r="J103" i="4" s="1"/>
  <c r="F91" i="5"/>
  <c r="F114" i="5"/>
  <c r="BE121" i="5"/>
  <c r="BE140" i="5"/>
  <c r="BE124" i="5"/>
  <c r="BE134" i="5"/>
  <c r="BE137" i="5"/>
  <c r="BK213" i="4"/>
  <c r="J213" i="4" s="1"/>
  <c r="J110" i="4" s="1"/>
  <c r="E85" i="5"/>
  <c r="J89" i="5"/>
  <c r="J113" i="5"/>
  <c r="BE119" i="5"/>
  <c r="BE127" i="5"/>
  <c r="BE130" i="5"/>
  <c r="BE132" i="5"/>
  <c r="BE142" i="5"/>
  <c r="F92" i="4"/>
  <c r="BE159" i="4"/>
  <c r="BE162" i="4"/>
  <c r="BE165" i="4"/>
  <c r="BE181" i="4"/>
  <c r="BE184" i="4"/>
  <c r="BE208" i="4"/>
  <c r="BE211" i="4"/>
  <c r="BE217" i="4"/>
  <c r="BE219" i="4"/>
  <c r="BE258" i="4"/>
  <c r="F91" i="4"/>
  <c r="J133" i="4"/>
  <c r="BE149" i="4"/>
  <c r="BE192" i="4"/>
  <c r="BE196" i="4"/>
  <c r="BE200" i="4"/>
  <c r="BE215" i="4"/>
  <c r="BE221" i="4"/>
  <c r="BE239" i="4"/>
  <c r="BE242" i="4"/>
  <c r="BE252" i="4"/>
  <c r="BE254" i="4"/>
  <c r="BE256" i="4"/>
  <c r="BE263" i="4"/>
  <c r="BE269" i="4"/>
  <c r="BE273" i="4"/>
  <c r="BE276" i="4"/>
  <c r="J91" i="4"/>
  <c r="BE147" i="4"/>
  <c r="BE154" i="4"/>
  <c r="BE173" i="4"/>
  <c r="BE177" i="4"/>
  <c r="BE224" i="4"/>
  <c r="BE226" i="4"/>
  <c r="BE234" i="4"/>
  <c r="BE236" i="4"/>
  <c r="BE248" i="4"/>
  <c r="BE260" i="4"/>
  <c r="BE278" i="4"/>
  <c r="E85" i="4"/>
  <c r="BE143" i="4"/>
  <c r="BE152" i="4"/>
  <c r="BE157" i="4"/>
  <c r="BE167" i="4"/>
  <c r="BE175" i="4"/>
  <c r="BE179" i="4"/>
  <c r="BE187" i="4"/>
  <c r="BE198" i="4"/>
  <c r="BE206" i="4"/>
  <c r="BE230" i="4"/>
  <c r="BE232" i="4"/>
  <c r="BE244" i="4"/>
  <c r="BE266" i="4"/>
  <c r="E85" i="3"/>
  <c r="J89" i="3"/>
  <c r="F92" i="3"/>
  <c r="BE140" i="3"/>
  <c r="BE150" i="3"/>
  <c r="BE166" i="3"/>
  <c r="BE168" i="3"/>
  <c r="BE170" i="3"/>
  <c r="F124" i="3"/>
  <c r="BE136" i="3"/>
  <c r="BE145" i="3"/>
  <c r="BE147" i="3"/>
  <c r="BE155" i="3"/>
  <c r="BE157" i="3"/>
  <c r="BE159" i="3"/>
  <c r="J124" i="3"/>
  <c r="BE174" i="3"/>
  <c r="BE132" i="3"/>
  <c r="BE153" i="3"/>
  <c r="BE163" i="3"/>
  <c r="E85" i="2"/>
  <c r="J89" i="2"/>
  <c r="F91" i="2"/>
  <c r="J91" i="2"/>
  <c r="F92" i="2"/>
  <c r="BE126" i="2"/>
  <c r="BE128" i="2"/>
  <c r="BE130" i="2"/>
  <c r="BE133" i="2"/>
  <c r="BE135" i="2"/>
  <c r="BE137" i="2"/>
  <c r="BE139" i="2"/>
  <c r="BE141" i="2"/>
  <c r="BE144" i="2"/>
  <c r="BE148" i="2"/>
  <c r="F34" i="2"/>
  <c r="BA95" i="1" s="1"/>
  <c r="F36" i="2"/>
  <c r="BC95" i="1" s="1"/>
  <c r="F37" i="3"/>
  <c r="BD96" i="1" s="1"/>
  <c r="F37" i="4"/>
  <c r="BD97" i="1" s="1"/>
  <c r="F36" i="5"/>
  <c r="BC98" i="1" s="1"/>
  <c r="J34" i="5"/>
  <c r="AW98" i="1" s="1"/>
  <c r="F37" i="2"/>
  <c r="BD95" i="1" s="1"/>
  <c r="F35" i="3"/>
  <c r="BB96" i="1" s="1"/>
  <c r="F35" i="4"/>
  <c r="BB97" i="1" s="1"/>
  <c r="F35" i="5"/>
  <c r="BB98" i="1" s="1"/>
  <c r="F35" i="2"/>
  <c r="BB95" i="1" s="1"/>
  <c r="F34" i="3"/>
  <c r="BA96" i="1" s="1"/>
  <c r="F34" i="4"/>
  <c r="BA97" i="1" s="1"/>
  <c r="F36" i="4"/>
  <c r="BC97" i="1" s="1"/>
  <c r="J34" i="2"/>
  <c r="AW95" i="1"/>
  <c r="J34" i="3"/>
  <c r="AW96" i="1"/>
  <c r="F36" i="3"/>
  <c r="BC96" i="1"/>
  <c r="J34" i="4"/>
  <c r="AW97" i="1"/>
  <c r="F34" i="5"/>
  <c r="BA98" i="1"/>
  <c r="F37" i="5"/>
  <c r="BD98" i="1"/>
  <c r="T140" i="4" l="1"/>
  <c r="T139" i="4" s="1"/>
  <c r="P140" i="4"/>
  <c r="P139" i="4" s="1"/>
  <c r="AU97" i="1" s="1"/>
  <c r="T129" i="3"/>
  <c r="T128" i="3"/>
  <c r="R129" i="3"/>
  <c r="R128" i="3"/>
  <c r="R228" i="4"/>
  <c r="R140" i="4"/>
  <c r="R139" i="4" s="1"/>
  <c r="R124" i="2"/>
  <c r="R123" i="2" s="1"/>
  <c r="R122" i="2" s="1"/>
  <c r="P124" i="2"/>
  <c r="P123" i="2"/>
  <c r="P122" i="2" s="1"/>
  <c r="AU95" i="1" s="1"/>
  <c r="AU94" i="1" s="1"/>
  <c r="AG98" i="1"/>
  <c r="J118" i="5"/>
  <c r="J97" i="5" s="1"/>
  <c r="BK130" i="3"/>
  <c r="J130" i="3" s="1"/>
  <c r="J98" i="3" s="1"/>
  <c r="BK141" i="4"/>
  <c r="BK140" i="4" s="1"/>
  <c r="J140" i="4" s="1"/>
  <c r="J97" i="4" s="1"/>
  <c r="J141" i="4"/>
  <c r="J98" i="4" s="1"/>
  <c r="BK161" i="3"/>
  <c r="J161" i="3" s="1"/>
  <c r="J104" i="3" s="1"/>
  <c r="BK172" i="3"/>
  <c r="J172" i="3"/>
  <c r="J107" i="3" s="1"/>
  <c r="BK171" i="4"/>
  <c r="J171" i="4" s="1"/>
  <c r="J105" i="4" s="1"/>
  <c r="BK204" i="4"/>
  <c r="J204" i="4"/>
  <c r="J107" i="4" s="1"/>
  <c r="BK228" i="4"/>
  <c r="J228" i="4" s="1"/>
  <c r="J113" i="4" s="1"/>
  <c r="J96" i="5"/>
  <c r="BK124" i="2"/>
  <c r="J124" i="2" s="1"/>
  <c r="J98" i="2" s="1"/>
  <c r="F33" i="3"/>
  <c r="AZ96" i="1"/>
  <c r="J33" i="5"/>
  <c r="AV98" i="1"/>
  <c r="AT98" i="1" s="1"/>
  <c r="AN98" i="1" s="1"/>
  <c r="BB94" i="1"/>
  <c r="W31" i="1"/>
  <c r="BD94" i="1"/>
  <c r="W33" i="1"/>
  <c r="J33" i="3"/>
  <c r="AV96" i="1" s="1"/>
  <c r="AT96" i="1" s="1"/>
  <c r="BC94" i="1"/>
  <c r="W32" i="1" s="1"/>
  <c r="F33" i="5"/>
  <c r="AZ98" i="1" s="1"/>
  <c r="BA94" i="1"/>
  <c r="W30" i="1" s="1"/>
  <c r="F33" i="2"/>
  <c r="AZ95" i="1" s="1"/>
  <c r="J33" i="4"/>
  <c r="AV97" i="1" s="1"/>
  <c r="AT97" i="1" s="1"/>
  <c r="J33" i="2"/>
  <c r="AV95" i="1"/>
  <c r="AT95" i="1" s="1"/>
  <c r="F33" i="4"/>
  <c r="AZ97" i="1" s="1"/>
  <c r="BK129" i="3" l="1"/>
  <c r="J129" i="3"/>
  <c r="J97" i="3"/>
  <c r="BK123" i="2"/>
  <c r="J123" i="2" s="1"/>
  <c r="J97" i="2" s="1"/>
  <c r="J39" i="5"/>
  <c r="BK139" i="4"/>
  <c r="J139" i="4" s="1"/>
  <c r="J96" i="4" s="1"/>
  <c r="AZ94" i="1"/>
  <c r="W29" i="1"/>
  <c r="AW94" i="1"/>
  <c r="AK30" i="1" s="1"/>
  <c r="AY94" i="1"/>
  <c r="AX94" i="1"/>
  <c r="BK128" i="3" l="1"/>
  <c r="J128" i="3"/>
  <c r="J96" i="3" s="1"/>
  <c r="BK122" i="2"/>
  <c r="J122" i="2" s="1"/>
  <c r="J96" i="2" s="1"/>
  <c r="J30" i="4"/>
  <c r="AG97" i="1"/>
  <c r="AV94" i="1"/>
  <c r="AK29" i="1"/>
  <c r="J39" i="4" l="1"/>
  <c r="AN97" i="1"/>
  <c r="J30" i="2"/>
  <c r="AG95" i="1"/>
  <c r="J30" i="3"/>
  <c r="AG96" i="1"/>
  <c r="AT94" i="1"/>
  <c r="J39" i="3" l="1"/>
  <c r="J39" i="2"/>
  <c r="AN96" i="1"/>
  <c r="AN95" i="1"/>
  <c r="AG94" i="1"/>
  <c r="AK26" i="1" s="1"/>
  <c r="AK35" i="1" s="1"/>
  <c r="AN94" i="1"/>
</calcChain>
</file>

<file path=xl/sharedStrings.xml><?xml version="1.0" encoding="utf-8"?>
<sst xmlns="http://schemas.openxmlformats.org/spreadsheetml/2006/main" count="3009" uniqueCount="567">
  <si>
    <t>Export Komplet</t>
  </si>
  <si>
    <t/>
  </si>
  <si>
    <t>2.0</t>
  </si>
  <si>
    <t>False</t>
  </si>
  <si>
    <t>{7bbd8480-e909-4ea5-8109-b4f3d9a49c8b}</t>
  </si>
  <si>
    <t>&gt;&gt;  skryté sloupce  &lt;&lt;</t>
  </si>
  <si>
    <t>0,01</t>
  </si>
  <si>
    <t>21</t>
  </si>
  <si>
    <t>15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</si>
  <si>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</si>
  <si>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</si>
  <si>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</si>
  <si>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</si>
  <si>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</si>
  <si>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017-42</t>
  </si>
  <si>
    <t>Měnit lze pouze buňky se žlutým podbarvením!_x000D_
_x000D_
1) na prvním listu Rekapitulace stavby vyplňte v sestavě_x000D_
_x000D_
    a) Souhrnný list_x000D_
       - údaje o Uchazeči_x000D_
         (přenesou se do ostatních sestav i v jiných listech)_x000D_
_x000D_
    b) Rekapitulace objektů_x000D_
       - potřebné Ostatní náklady_x000D_
_x000D_
2) na vybraných listech vyplňte v sestavě_x000D_
_x000D_
    a) Krycí list_x000D_
       - údaje o Uchazeči, pokud se liší od údajů o Uchazeči na Souhrnném listu_x000D_
         (údaje se přenesou do ostatních sestav v daném listu)_x000D_
_x000D_
    b) Rekapitulace rozpočtu_x000D_
       - potřebné Ostatní náklady_x000D_
_x000D_
    c) Celkové náklady za stavbu_x000D_
       - ceny u položek_x000D_
       - množství, pokud má žluté podbarvení_x000D_
       - a v případě potřeby poznámku (ta je ve skrytém sloupci)</t>
  </si>
  <si>
    <t>Stavba:</t>
  </si>
  <si>
    <t>Oprava vodní nádrže Vranov</t>
  </si>
  <si>
    <t>KSO:</t>
  </si>
  <si>
    <t>CC-CZ:</t>
  </si>
  <si>
    <t>Místo:</t>
  </si>
  <si>
    <t xml:space="preserve"> </t>
  </si>
  <si>
    <t>Datum:</t>
  </si>
  <si>
    <t>5. 8. 2021</t>
  </si>
  <si>
    <t>Zadavatel:</t>
  </si>
  <si>
    <t>IČ:</t>
  </si>
  <si>
    <t>DIČ:</t>
  </si>
  <si>
    <t>Uchazeč:</t>
  </si>
  <si>
    <t>Vyplň údaj</t>
  </si>
  <si>
    <t>Projektant:</t>
  </si>
  <si>
    <t>True</t>
  </si>
  <si>
    <t>Zpracovatel:</t>
  </si>
  <si>
    <t>VH atelier, spol. s r.o.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</si>
  <si>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</si>
  <si>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</si>
  <si>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</si>
  <si>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</si>
  <si>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</si>
  <si>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</si>
  <si>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</si>
  <si>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</si>
  <si>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</si>
  <si>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</si>
  <si>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</si>
  <si>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</si>
  <si>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</si>
  <si>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</si>
  <si>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</si>
  <si>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</si>
  <si>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</si>
  <si>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</si>
  <si>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</si>
  <si>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</si>
  <si>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</si>
  <si>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</si>
  <si>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</si>
  <si>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</si>
  <si>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</si>
  <si>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</si>
  <si>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</si>
  <si>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Ostat._x000D_
náklady [CZK]</t>
  </si>
  <si>
    <t>DPH [CZK]</t>
  </si>
  <si>
    <t>Normohodiny [h]</t>
  </si>
  <si>
    <t>DPH základní [CZK]</t>
  </si>
  <si>
    <t>DPH snížená [CZK]</t>
  </si>
  <si>
    <t>DPH základní přenesená_x000D_
[CZK]</t>
  </si>
  <si>
    <t>DPH snížená přenesená_x000D_
[CZK]</t>
  </si>
  <si>
    <t>Základna_x000D_
DPH základní</t>
  </si>
  <si>
    <t>Základna_x000D_
DPH snížená</t>
  </si>
  <si>
    <t>Základna_x000D_
DPH zákl. přenesená</t>
  </si>
  <si>
    <t>Základna_x000D_
DPH sníž. přenesená</t>
  </si>
  <si>
    <t>Základna_x000D_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</si>
  <si>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</si>
  <si>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</si>
  <si>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</si>
  <si>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</si>
  <si>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</si>
  <si>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</si>
  <si>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</si>
  <si>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017-42-1</t>
  </si>
  <si>
    <t>SO-01 Odbahnění</t>
  </si>
  <si>
    <t>STA</t>
  </si>
  <si>
    <t>1</t>
  </si>
  <si>
    <t>{19276d36-c2a2-4753-a14b-9491a1a83d3a}</t>
  </si>
  <si>
    <t>2</t>
  </si>
  <si>
    <t>017-42-2</t>
  </si>
  <si>
    <t>SO-02 Úprava a opevnění břehů</t>
  </si>
  <si>
    <t>{87c3c5cb-ee0b-448d-a884-21f0d8524dff}</t>
  </si>
  <si>
    <t>017-42-3</t>
  </si>
  <si>
    <t>SO-03 Objekt spodní výpusti</t>
  </si>
  <si>
    <t>{419de7df-9f84-4c86-a77d-12e3e78c1327}</t>
  </si>
  <si>
    <t>017-42-00</t>
  </si>
  <si>
    <t>Vedlejší a ostatní náklady</t>
  </si>
  <si>
    <t>VON</t>
  </si>
  <si>
    <t>{477d0598-8b5c-438b-a434-f074aaf79b21}</t>
  </si>
  <si>
    <t>KRYCÍ LIST SOUPISU PRACÍ</t>
  </si>
  <si>
    <t>Objekt:</t>
  </si>
  <si>
    <t>017-42-1 - SO-01 Odbahnění</t>
  </si>
  <si>
    <t>REKAPITULACE ČLENĚNÍ SOUPISU PRACÍ</t>
  </si>
  <si>
    <t>Kód dílu - Popis</t>
  </si>
  <si>
    <t>Cena celkem [CZK]</t>
  </si>
  <si>
    <t>Náklady ze soupisu prací</t>
  </si>
  <si>
    <t>-1</t>
  </si>
  <si>
    <t>HSV - Práce a dodávky HSV</t>
  </si>
  <si>
    <t xml:space="preserve">    1 - Zemní práce</t>
  </si>
  <si>
    <t xml:space="preserve">      12 - Zemní práce - odkopávky a prokopávky</t>
  </si>
  <si>
    <t xml:space="preserve">      16 - Zemní práce - přemístění výkopku</t>
  </si>
  <si>
    <t xml:space="preserve">      17 - Zemní práce - konstrukce ze zemin</t>
  </si>
  <si>
    <t xml:space="preserve">      18 - Zemní práce - povrchové úpravy terénu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</si>
  <si>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</si>
  <si>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</si>
  <si>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</si>
  <si>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</si>
  <si>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</si>
  <si>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</si>
  <si>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</si>
  <si>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</si>
  <si>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</si>
  <si>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</si>
  <si>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</si>
  <si>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</si>
  <si>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</si>
  <si>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HSV</t>
  </si>
  <si>
    <t>Práce a dodávky HSV</t>
  </si>
  <si>
    <t>ROZPOCET</t>
  </si>
  <si>
    <t>Zemní práce</t>
  </si>
  <si>
    <t>12</t>
  </si>
  <si>
    <t>Zemní práce - odkopávky a prokopávky</t>
  </si>
  <si>
    <t>K</t>
  </si>
  <si>
    <t>122703601</t>
  </si>
  <si>
    <t>Odstranění nánosů z vypuštěných vodních nádrží nebo rybníků s uložením do hromad na vzdálenost do 20 m ve výkopišti při únosnosti dna přes 15 kPa do 40 kPa</t>
  </si>
  <si>
    <t>m3</t>
  </si>
  <si>
    <t>4</t>
  </si>
  <si>
    <t>3</t>
  </si>
  <si>
    <t>2071131029</t>
  </si>
  <si>
    <t>VV</t>
  </si>
  <si>
    <t>0,15*160</t>
  </si>
  <si>
    <t>122703602</t>
  </si>
  <si>
    <t>Odstranění nánosů z vypuštěných vodních nádrží nebo rybníků s uložením do hromad na vzdálenost do 20 m ve výkopišti při únosnosti dna přes 40 kPa do 60 kPa</t>
  </si>
  <si>
    <t>-679165115</t>
  </si>
  <si>
    <t>0,3*160</t>
  </si>
  <si>
    <t>122703603</t>
  </si>
  <si>
    <t>Odstranění nánosů z vypuštěných vodních nádrží nebo rybníků s uložením do hromad na vzdálenost do 20 m ve výkopišti při únosnosti dna přes 60 kPa</t>
  </si>
  <si>
    <t>-431056902</t>
  </si>
  <si>
    <t>0,55*160</t>
  </si>
  <si>
    <t>16</t>
  </si>
  <si>
    <t>Zemní práce - přemístění výkopku</t>
  </si>
  <si>
    <t>162253101</t>
  </si>
  <si>
    <t>Vodorovné přemístění nánosu z vodních nádrží nebo rybníků s vyklopením a hrubým urovnáním skládky při únosnosti dna přes 40 kPa, na vzdálenost přes 20 do 60 m</t>
  </si>
  <si>
    <t>-1642244731</t>
  </si>
  <si>
    <t>0,85*160</t>
  </si>
  <si>
    <t>5</t>
  </si>
  <si>
    <t>162253102</t>
  </si>
  <si>
    <t>Vodorovné přemístění nánosu z vodních nádrží nebo rybníků s vyklopením a hrubým urovnáním skládky při únosnosti dna přes 15 do 40 kPa, na vzdálenost přes 20 do 40 m</t>
  </si>
  <si>
    <t>918117708</t>
  </si>
  <si>
    <t>6</t>
  </si>
  <si>
    <t>162751117</t>
  </si>
  <si>
    <t>Vodorovné přemístění výkopku nebo sypaniny po suchu na obvyklém dopravním prostředku, bez naložení výkopku, avšak se složením bez rozhrnutí z horniny třídy těžitelnosti I skupiny 1 až 3 na vzdálenost přes 9 000 do 10 000 m</t>
  </si>
  <si>
    <t>1541462601</t>
  </si>
  <si>
    <t>160</t>
  </si>
  <si>
    <t>7</t>
  </si>
  <si>
    <t>162751119</t>
  </si>
  <si>
    <t>Vodorovné přemístění výkopku nebo sypaniny po suchu na obvyklém dopravním prostředku, bez naložení výkopku, avšak se složením bez rozhrnutí z horniny třídy těžitelnosti I skupiny 1 až 3 na vzdálenost Příplatek k ceně za každých dalších i započatých 1 000 m</t>
  </si>
  <si>
    <t>-2099239898</t>
  </si>
  <si>
    <t>"celkem do 30 km"20*160</t>
  </si>
  <si>
    <t>8</t>
  </si>
  <si>
    <t>167151111</t>
  </si>
  <si>
    <t>Nakládání, skládání a překládání neulehlého výkopku nebo sypaniny strojně nakládání, množství přes 100 m3, z hornin třídy těžitelnosti I, skupiny 1 až 3</t>
  </si>
  <si>
    <t>415147801</t>
  </si>
  <si>
    <t>17</t>
  </si>
  <si>
    <t>Zemní práce - konstrukce ze zemin</t>
  </si>
  <si>
    <t>9</t>
  </si>
  <si>
    <t>R17-001</t>
  </si>
  <si>
    <t>Likvidace odtěžených zemin v souladu se zk. č. 185/2001 Sb. O odpadech v platném znění</t>
  </si>
  <si>
    <t>t</t>
  </si>
  <si>
    <t>-10415383</t>
  </si>
  <si>
    <t>P</t>
  </si>
  <si>
    <t xml:space="preserve">Poznámka k položce:_x000D_
uložení na řízenou skládku odpadů včetně poplatků, rozbory_x000D_
</t>
  </si>
  <si>
    <t>160*1,7</t>
  </si>
  <si>
    <t>18</t>
  </si>
  <si>
    <t>Zemní práce - povrchové úpravy terénu</t>
  </si>
  <si>
    <t>10</t>
  </si>
  <si>
    <t>181951111</t>
  </si>
  <si>
    <t>Úprava pláně vyrovnáním výškových rozdílů strojně v hornině třídy těžitelnosti I, skupiny 1 až 3 bez zhutnění</t>
  </si>
  <si>
    <t>m2</t>
  </si>
  <si>
    <t>-2052690500</t>
  </si>
  <si>
    <t>380</t>
  </si>
  <si>
    <t>017-42-2 - SO-02 Úprava a opevnění břehů</t>
  </si>
  <si>
    <t xml:space="preserve">      11 - Zemní práce - přípravné a přidružené práce</t>
  </si>
  <si>
    <t xml:space="preserve">    4 - Vodorovné konstrukce</t>
  </si>
  <si>
    <t xml:space="preserve">      45 - Vodorovné podkladní a vedlejší konstrukce inž. staveb</t>
  </si>
  <si>
    <t xml:space="preserve">      46 - Zpevněné plochy</t>
  </si>
  <si>
    <t xml:space="preserve">    9 - Ostatní konstrukce a práce, bourání</t>
  </si>
  <si>
    <t xml:space="preserve">      99 - Přesuny hmot a sutí</t>
  </si>
  <si>
    <t>11</t>
  </si>
  <si>
    <t>Zemní práce - přípravné a přidružené práce</t>
  </si>
  <si>
    <t>R11001</t>
  </si>
  <si>
    <t>Zajištění převedení vody a čerpání vody pro stavební objekt dle zvolené technologie po celou dobu výstavby</t>
  </si>
  <si>
    <t>objekt</t>
  </si>
  <si>
    <t>1650021375</t>
  </si>
  <si>
    <t>Poznámka k položce:_x000D_
bude zajištěno převedení vody a čerpání v rámci zájmového prostoru stavebního objektu po celou dobu jeho výstavby_x000D_
čerpání vody bude zajištěno po celou dobu realizace stavby v rozsahu nutném pro zajištění nezavodněné základové spáry jednotlivých prvků stavby a v rozsahu nutném pro samotnou realizaci prvků stavby</t>
  </si>
  <si>
    <t>122151105</t>
  </si>
  <si>
    <t>Odkopávky a prokopávky nezapažené strojně v hornině třídy těžitelnosti I skupiny 1 a 2 přes 500 do 1 000 m3</t>
  </si>
  <si>
    <t>1116753376</t>
  </si>
  <si>
    <t>(40+30)*0,7</t>
  </si>
  <si>
    <t>110*0,7</t>
  </si>
  <si>
    <t>Součet</t>
  </si>
  <si>
    <t>122251105</t>
  </si>
  <si>
    <t>Odkopávky a prokopávky nezapažené strojně v hornině třídy těžitelnosti I skupiny 3 přes 500 do 1 000 m3</t>
  </si>
  <si>
    <t>-269649449</t>
  </si>
  <si>
    <t>(40+30)*0,3</t>
  </si>
  <si>
    <t>110*0,3</t>
  </si>
  <si>
    <t>162351103</t>
  </si>
  <si>
    <t>Vodorovné přemístění výkopku nebo sypaniny po suchu na obvyklém dopravním prostředku, bez naložení výkopku, avšak se složením bez rozhrnutí z horniny třídy těžitelnosti I skupiny 1 až 3 na vzdálenost přes 50 do 500 m</t>
  </si>
  <si>
    <t>-1064764327</t>
  </si>
  <si>
    <t>180*2</t>
  </si>
  <si>
    <t>1123026458</t>
  </si>
  <si>
    <t>180</t>
  </si>
  <si>
    <t>171151103</t>
  </si>
  <si>
    <t>Uložení sypanin do násypů strojně s rozprostřením sypaniny ve vrstvách a s hrubým urovnáním zhutněných z hornin soudržných jakékoliv třídy těžitelnosti</t>
  </si>
  <si>
    <t>-10731781</t>
  </si>
  <si>
    <t>"v rámci staveniště a příjezdu"180</t>
  </si>
  <si>
    <t>181451122</t>
  </si>
  <si>
    <t>Založení trávníku na půdě předem připravené plochy přes 1000 m2 výsevem včetně utažení lučního na svahu přes 1:5 do 1:2</t>
  </si>
  <si>
    <t>1354732297</t>
  </si>
  <si>
    <t>500</t>
  </si>
  <si>
    <t>M</t>
  </si>
  <si>
    <t>00572474</t>
  </si>
  <si>
    <t>osivo směs travní krajinná-svahová</t>
  </si>
  <si>
    <t>kg</t>
  </si>
  <si>
    <t>1111150063</t>
  </si>
  <si>
    <t>500*0,025</t>
  </si>
  <si>
    <t>181951112</t>
  </si>
  <si>
    <t>Úprava pláně vyrovnáním výškových rozdílů strojně v hornině třídy těžitelnosti I, skupiny 1 až 3 se zhutněním</t>
  </si>
  <si>
    <t>-289071179</t>
  </si>
  <si>
    <t>400</t>
  </si>
  <si>
    <t>182151111</t>
  </si>
  <si>
    <t>Svahování trvalých svahů do projektovaných profilů strojně s potřebným přemístěním výkopku při svahování v zářezech v hornině třídy těžitelnosti I, skupiny 1 až 3</t>
  </si>
  <si>
    <t>596575072</t>
  </si>
  <si>
    <t>"svahy břehů"380*1,1</t>
  </si>
  <si>
    <t>Vodorovné konstrukce</t>
  </si>
  <si>
    <t>45</t>
  </si>
  <si>
    <t>Vodorovné podkladní a vedlejší konstrukce inž. staveb</t>
  </si>
  <si>
    <t>457531112</t>
  </si>
  <si>
    <t>Filtrační vrstvy jakékoliv tloušťky a sklonu  z hrubého drceného kameniva bez zhutnění, frakce od 16-63 do 32-63 mm</t>
  </si>
  <si>
    <t>-1282206113</t>
  </si>
  <si>
    <t>"podsyp opevnění svahů břehů"(175*1,1)*0,15</t>
  </si>
  <si>
    <t>46</t>
  </si>
  <si>
    <t>Zpevněné plochy</t>
  </si>
  <si>
    <t>462511270</t>
  </si>
  <si>
    <t>Zához z lomového kamene neupraveného záhozového  bez proštěrkování z terénu, hmotnosti jednotlivých kamenů do 200 kg</t>
  </si>
  <si>
    <t>41475663</t>
  </si>
  <si>
    <t>"patka opevnění svahů"89*0,6</t>
  </si>
  <si>
    <t>13</t>
  </si>
  <si>
    <t>462512169</t>
  </si>
  <si>
    <t>Zához z lomového kamene neupraveného provedený ze břehu nebo z lešení, do sucha nebo do vody záhozového, hmotnost jednotlivých kamenů do 200 kg Příplatek k ceně za urovnání líce záhozu</t>
  </si>
  <si>
    <t>-1906689056</t>
  </si>
  <si>
    <t>89*1,0</t>
  </si>
  <si>
    <t>14</t>
  </si>
  <si>
    <t>464511122</t>
  </si>
  <si>
    <t>Pohoz dna nebo svahů jakékoliv tloušťky  z kamene záhozového z terénu, hmotnosti jednotlivých kamenů do 200 kg</t>
  </si>
  <si>
    <t>-1979346140</t>
  </si>
  <si>
    <t>"opevnění svahů břehů"(175*1,1)*0,3</t>
  </si>
  <si>
    <t>Ostatní konstrukce a práce, bourání</t>
  </si>
  <si>
    <t>99</t>
  </si>
  <si>
    <t>Přesuny hmot a sutí</t>
  </si>
  <si>
    <t>998331011</t>
  </si>
  <si>
    <t>Přesun hmot pro nádrže  dopravní vzdálenost do 500 m</t>
  </si>
  <si>
    <t>-1986046279</t>
  </si>
  <si>
    <t>017-42-3 - SO-03 Objekt spodní výpusti</t>
  </si>
  <si>
    <t xml:space="preserve">      15 - Zemní práce - zajištění výkopu, násypu a svahu</t>
  </si>
  <si>
    <t xml:space="preserve">    3 - Svislé a kompletní konstrukce</t>
  </si>
  <si>
    <t xml:space="preserve">      32 - Zdi přehradní a opěrné</t>
  </si>
  <si>
    <t xml:space="preserve">    8 - Trubní vedení</t>
  </si>
  <si>
    <t xml:space="preserve">      87 - Potrubí z trub plastických a skleněných</t>
  </si>
  <si>
    <t xml:space="preserve">      89 - Ostatní konstrukce</t>
  </si>
  <si>
    <t xml:space="preserve">      93 - Různé dokončovací konstrukce a práce inženýrských staveb</t>
  </si>
  <si>
    <t xml:space="preserve">      94 - Lešení a stavební výtahy</t>
  </si>
  <si>
    <t xml:space="preserve">      95 - Různé dokončovací konstrukce a práce pozemních staveb</t>
  </si>
  <si>
    <t xml:space="preserve">      96 - Bourání konstrukcí</t>
  </si>
  <si>
    <t xml:space="preserve">      99 - Přesuny hmot a suti</t>
  </si>
  <si>
    <t xml:space="preserve">    D96 - Přesuny suti a vybouraných hmot</t>
  </si>
  <si>
    <t>R11001-1</t>
  </si>
  <si>
    <t>1366038895</t>
  </si>
  <si>
    <t>122251104</t>
  </si>
  <si>
    <t>Odkopávky a prokopávky nezapažené strojně v hornině třídy těžitelnosti I skupiny 3 přes 100 do 500 m3</t>
  </si>
  <si>
    <t>276013067</t>
  </si>
  <si>
    <t>"výkopy pro založení požeráku, odtoku a výusti do toku"22*4,0*2,0</t>
  </si>
  <si>
    <t>124253100</t>
  </si>
  <si>
    <t>Vykopávky pro koryta vodotečí strojně v hornině třídy těžitelnosti I skupiny 3 do 100 m3</t>
  </si>
  <si>
    <t>-340954021</t>
  </si>
  <si>
    <t>"koryto odtoku pod výustí"25*0,6</t>
  </si>
  <si>
    <t>Zemní práce - zajištění výkopu, násypu a svahu</t>
  </si>
  <si>
    <t>153191121</t>
  </si>
  <si>
    <t>Těsnění hradicích stěn nepropustnou hrázkou  ze zhutněné sypaniny při stěně nebo nepropustnou výplní ze zhutněné sypaniny mezi stěnami zřízení</t>
  </si>
  <si>
    <t>1328155624</t>
  </si>
  <si>
    <t>2,0*0,8*0,1</t>
  </si>
  <si>
    <t>R15-001</t>
  </si>
  <si>
    <t>Jílovitá zemina - těsnící výplň dvojité dlužové stěny požeráku - dodávka materiálu</t>
  </si>
  <si>
    <t>855614716</t>
  </si>
  <si>
    <t>0,16</t>
  </si>
  <si>
    <t>-1761516154</t>
  </si>
  <si>
    <t>"na mezideponii a zpět"(176+15)*2</t>
  </si>
  <si>
    <t>-164429997</t>
  </si>
  <si>
    <t>"z mezideponie"176+15</t>
  </si>
  <si>
    <t>1943264804</t>
  </si>
  <si>
    <t>"zpětný zásyp výkopu a násypy zeminy v rámci staveniště-úprava terénu"176+15</t>
  </si>
  <si>
    <t>-2136653948</t>
  </si>
  <si>
    <t>"urovnání terénu u objektu a v ploše okolo nádrže"550</t>
  </si>
  <si>
    <t>675401207</t>
  </si>
  <si>
    <t>"svahování v místě napojení koryta odtoku na potok, úpravy terénu v okolí objektu"30</t>
  </si>
  <si>
    <t>"koryto odtoku"25</t>
  </si>
  <si>
    <t>Svislé a kompletní konstrukce</t>
  </si>
  <si>
    <t>32</t>
  </si>
  <si>
    <t>Zdi přehradní a opěrné</t>
  </si>
  <si>
    <t>317321118</t>
  </si>
  <si>
    <t>Římsy ze železového betonu  C 30/37</t>
  </si>
  <si>
    <t>1460348459</t>
  </si>
  <si>
    <t>0,59*3,2*0,15</t>
  </si>
  <si>
    <t>317351105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</si>
  <si>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zřízení</t>
  </si>
  <si>
    <t>-1478191478</t>
  </si>
  <si>
    <t>3,2*0,2*2+0,6*0,2*2</t>
  </si>
  <si>
    <t>317351106</t>
  </si>
  <si>
    <t>Bednění klenbových pásů, říms nebo překladů říms nebo žlabových říms včetně podpěrné konstrukce vzepřené nebo podepřené jakéhokoliv tvaru a délky vyložení při výšce spodní hrany konstrukce do 6 m nad nejblíže nižší podlahou odstranění</t>
  </si>
  <si>
    <t>1968120039</t>
  </si>
  <si>
    <t>1,52</t>
  </si>
  <si>
    <t>317362021</t>
  </si>
  <si>
    <t>Výztuž překladů, říms, žlabů, žlabových říms, klenbových pásů  ze svařovaných sítí z drátů typu KARI</t>
  </si>
  <si>
    <t>1563196937</t>
  </si>
  <si>
    <t>0,5*3,1*0,008*1,1</t>
  </si>
  <si>
    <t>321222111</t>
  </si>
  <si>
    <t>Zdění obkladního zdiva vodních staveb  přehrad, jezů a plavebních komor, spodní stavby vodních elektráren, odběrných věží a výpustných zařízení, opěrných zdí, šachet, šachtic a ostatních konstrukcí řádkového hrubého i čistého na maltu cementovou tl. od 250 do 450 mm</t>
  </si>
  <si>
    <t>-891405706</t>
  </si>
  <si>
    <t>Poznámka k položce:_x000D_
položka zahrnuje rovněž zdění kamenného obkladu přehrážky</t>
  </si>
  <si>
    <t>"čelo výusti"3,2*0,8*0,2</t>
  </si>
  <si>
    <t>R583001</t>
  </si>
  <si>
    <t xml:space="preserve">(VPK 583810790) hranoly lámané pro řádkové zdivo </t>
  </si>
  <si>
    <t>928794543</t>
  </si>
  <si>
    <t>Poznámka k položce:_x000D_
rozměr jednotlivých kamenů pro řádkové zdivo  - dle popisu v příloze D.3.2</t>
  </si>
  <si>
    <t>0,512*2,5</t>
  </si>
  <si>
    <t>321321116</t>
  </si>
  <si>
    <t>Konstrukce vodních staveb z betonu přehrad, jezů a plavebních komor, spodní stavby vodních elektráren, jader přehrad, odběrných věží a výpustných zařízení, opěrných zdí, šachet, šachtic a ostatních konstrukcí železového pro prostředí s mrazovými cykly tř. C 30/37</t>
  </si>
  <si>
    <t>-582445628</t>
  </si>
  <si>
    <t>Poznámka k položce:_x000D_
specifikace vlastností dle PD</t>
  </si>
  <si>
    <t>"spodní výpust"1,45*1,3*0,8+2,2*(1,45*2+0,8)*0,25+2,0*1,3*0,25*2+2,36*0,8*0,25+1</t>
  </si>
  <si>
    <t>"čelo výusti"1,6*3,3*0,58</t>
  </si>
  <si>
    <t>321351010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</si>
  <si>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zřízení ploch rovinných</t>
  </si>
  <si>
    <t>-683942278</t>
  </si>
  <si>
    <t>(1,45*2+1,3*2)*0,8+2,2*(2*1,45+1,3+2*0,25+2*1,2+0,8)+2,0*1,3*2*2+2,36*0,8*2+8</t>
  </si>
  <si>
    <t>3,4*1,6*2+1,6*0,6*2</t>
  </si>
  <si>
    <t>19</t>
  </si>
  <si>
    <t>321352010</t>
  </si>
  <si>
    <t>Bednění konstrukcí z betonu prostého nebo železového vodních staveb  přehrad, jezů a plavebních komor, spodní stavby vodních elektráren, jader přehrad, odběrných věží a výpustných zařízení, opěrných zdí, šachet, šachtic a ostatních konstrukcí odstranění ploch rovinných</t>
  </si>
  <si>
    <t>-1782184594</t>
  </si>
  <si>
    <t>56,756</t>
  </si>
  <si>
    <t>20</t>
  </si>
  <si>
    <t>321366111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</si>
  <si>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jednotlivé pruty průměru do 12 mm, z oceli 10 505 (R) nebo BSt 500</t>
  </si>
  <si>
    <t>-1453362372</t>
  </si>
  <si>
    <t>"trny, pomocná výztuž, spony, uchycení propoje, objímky na potrubí-ukotvení_10% hm.výz"0,1*0,884</t>
  </si>
  <si>
    <t>321368211</t>
  </si>
  <si>
    <t>Výztuž železobetonových konstrukcí vodních staveb  přehrad, jezů a plavebních komor, spodní stavby vodních elektráren, jader přehrad, odběrných věží a výpustných zařízení, opěrných zdí, šachet, šachtic a ostatních konstrukcí svařované sítě z ocelových tažených drátů jakéhokoliv druhu oceli jakéhokoliv průměru a roztečí</t>
  </si>
  <si>
    <t>-1568372347</t>
  </si>
  <si>
    <t>56*0,008*1,1+0,15</t>
  </si>
  <si>
    <t>18*2,8*0,008*1,1</t>
  </si>
  <si>
    <t>22</t>
  </si>
  <si>
    <t>452311171</t>
  </si>
  <si>
    <t>Podkladní a zajišťovací konstrukce z betonu prostého v otevřeném výkopu desky pod potrubí, stoky a drobné objekty z betonu tř. C 30/37</t>
  </si>
  <si>
    <t>-375323999</t>
  </si>
  <si>
    <t>28*0,1</t>
  </si>
  <si>
    <t>23</t>
  </si>
  <si>
    <t>452351101</t>
  </si>
  <si>
    <t>Bednění podkladních a zajišťovacích konstrukcí v otevřeném výkopu desek nebo sedlových loží pod potrubí, stoky a drobné objekty</t>
  </si>
  <si>
    <t>-328258636</t>
  </si>
  <si>
    <t>55*0,1</t>
  </si>
  <si>
    <t>24</t>
  </si>
  <si>
    <t>463211152</t>
  </si>
  <si>
    <t>Rovnanina z lomového kamene neupraveného pro podélné i příčné objekty objemu přes 3 m3 z kamene tříděného, s urovnáním líce a vyklínováním spár úlomky kamene hmotnost jednotlivých kamenů přes 80 do 200 kg</t>
  </si>
  <si>
    <t>-1541920149</t>
  </si>
  <si>
    <t>"opevnění na nátoku do šachty, okolo šachty a pod výustí"(2,5+4+2,5)*0,4+2</t>
  </si>
  <si>
    <t>Trubní vedení</t>
  </si>
  <si>
    <t>87</t>
  </si>
  <si>
    <t>Potrubí z trub plastických a skleněných</t>
  </si>
  <si>
    <t>25</t>
  </si>
  <si>
    <t>871390410</t>
  </si>
  <si>
    <t>Montáž kanalizačního potrubí z plastů z polypropylenu PP korugovaného nebo žebrovaného SN 10 DN 400</t>
  </si>
  <si>
    <t>m</t>
  </si>
  <si>
    <t>-800523144</t>
  </si>
  <si>
    <t>18,8</t>
  </si>
  <si>
    <t>26</t>
  </si>
  <si>
    <t>28617047</t>
  </si>
  <si>
    <t>trubka kanalizační PP korugovaná DN 400x6000mm SN10</t>
  </si>
  <si>
    <t>1798055498</t>
  </si>
  <si>
    <t>27</t>
  </si>
  <si>
    <t>59223730-R</t>
  </si>
  <si>
    <t>podkladek betonový pod potrubí výpusti  60 x 17 x 15 cm</t>
  </si>
  <si>
    <t>kus</t>
  </si>
  <si>
    <t>-1458173070</t>
  </si>
  <si>
    <t>18/2</t>
  </si>
  <si>
    <t>28</t>
  </si>
  <si>
    <t>R87001-1</t>
  </si>
  <si>
    <t>Uložení beton.podkladků pod potrubí</t>
  </si>
  <si>
    <t>861191224</t>
  </si>
  <si>
    <t>89</t>
  </si>
  <si>
    <t>Ostatní konstrukce</t>
  </si>
  <si>
    <t>29</t>
  </si>
  <si>
    <t>899623181</t>
  </si>
  <si>
    <t>Obetonování potrubí nebo zdiva stok betonem prostým v otevřeném výkopu, beton tř. C 30/37</t>
  </si>
  <si>
    <t>-1348097682</t>
  </si>
  <si>
    <t>18*(0,7*0,7-3,14*0,2*0,2)</t>
  </si>
  <si>
    <t>30</t>
  </si>
  <si>
    <t>899643111</t>
  </si>
  <si>
    <t>Bednění pro obetonování potrubí v otevřeném výkopu</t>
  </si>
  <si>
    <t>-2002889427</t>
  </si>
  <si>
    <t>0,8*18*2</t>
  </si>
  <si>
    <t>93</t>
  </si>
  <si>
    <t>Různé dokončovací konstrukce a práce inženýrských staveb</t>
  </si>
  <si>
    <t>31</t>
  </si>
  <si>
    <t>931994105</t>
  </si>
  <si>
    <t>Těsnění spáry betonové konstrukce pásy, profily, tmely  těsnicím pásem vnitřním, spáry pracovní</t>
  </si>
  <si>
    <t>114309227</t>
  </si>
  <si>
    <t>1,1+2*1,4+2*1,0+3,2</t>
  </si>
  <si>
    <t>56284620</t>
  </si>
  <si>
    <t>pás těsnící PVC do pracovních spár betonových konstrukcí vnitřní š 150mm</t>
  </si>
  <si>
    <t>199452102</t>
  </si>
  <si>
    <t>9,1</t>
  </si>
  <si>
    <t>33</t>
  </si>
  <si>
    <t>931994111</t>
  </si>
  <si>
    <t>Těsnění spáry betonové konstrukce pásy, profily, tmely  profilem, spáry styčné u prefa dílců bobtnajícím</t>
  </si>
  <si>
    <t>-1548260383</t>
  </si>
  <si>
    <t>"potrubí-beton"2*(3,14*0,45)</t>
  </si>
  <si>
    <t>34</t>
  </si>
  <si>
    <t>56284672</t>
  </si>
  <si>
    <t>pásek bobtnavý bentonitový do pracovních spár betonových konstrukcí 15x10mm</t>
  </si>
  <si>
    <t>462679790</t>
  </si>
  <si>
    <t>Poznámka k položce:_x000D_
Těsnicí bobtnající profil nerozpustný ve vodě, při styku s vodou bobtná. dvojitě bobtnající profil s nosným dutým jádrem</t>
  </si>
  <si>
    <t>2,826</t>
  </si>
  <si>
    <t>35</t>
  </si>
  <si>
    <t>934956125</t>
  </si>
  <si>
    <t>Přepadová a ochranná zařízení nádrží  dřevěná hradítka (dluže požeráku) š.150 mm, bez nátěru, s potřebným kováním z dubového dřeva, tl. 60 mm</t>
  </si>
  <si>
    <t>1088835452</t>
  </si>
  <si>
    <t>Poznámka k položce:_x000D_
vč.impregnace</t>
  </si>
  <si>
    <t>2,0*0,87*2</t>
  </si>
  <si>
    <t>36</t>
  </si>
  <si>
    <t>R95003</t>
  </si>
  <si>
    <t>Pevný výškový bod - hřeb nerez - dodávka, osazení do kamenného obkladu (vrtání, chem kotva), geod.měření</t>
  </si>
  <si>
    <t>-1674499964</t>
  </si>
  <si>
    <t>37</t>
  </si>
  <si>
    <t>R950022</t>
  </si>
  <si>
    <t>Měrná lať  výroba, dodávka, osazení</t>
  </si>
  <si>
    <t>-1618178914</t>
  </si>
  <si>
    <t>Poznámka k položce:_x000D_
měrná lať v délce 1,0 m s vyznačením Mz a Mmax_x000D_
lať osazená na boční stěnu požeráku</t>
  </si>
  <si>
    <t>94</t>
  </si>
  <si>
    <t>Lešení a stavební výtahy</t>
  </si>
  <si>
    <t>38</t>
  </si>
  <si>
    <t>R94001</t>
  </si>
  <si>
    <t>Lešení lehké trubkové š. do 1,0m, v. do 10 m, zatížení do 200 kg/m2</t>
  </si>
  <si>
    <t>902360434</t>
  </si>
  <si>
    <t>Poznámka k položce:_x000D_
zřízení lešení, dodávka prvků lešení,_x000D_
trvání lešení po dobu realizace objektu_x000D_
rozebrání a odvoz lešení</t>
  </si>
  <si>
    <t>4*3*2,5</t>
  </si>
  <si>
    <t>95</t>
  </si>
  <si>
    <t>Různé dokončovací konstrukce a práce pozemních staveb</t>
  </si>
  <si>
    <t>39</t>
  </si>
  <si>
    <t>953171021</t>
  </si>
  <si>
    <t>Osazování kovových předmětů  poklopů litinových nebo ocelových včetně rámů, hmotnosti do 50 kg</t>
  </si>
  <si>
    <t>-359441192</t>
  </si>
  <si>
    <t>40</t>
  </si>
  <si>
    <t>953171031</t>
  </si>
  <si>
    <t>Osazování kovových předmětů  stupadel z betonářské oceli nebo litinových</t>
  </si>
  <si>
    <t>1372214519</t>
  </si>
  <si>
    <t>41</t>
  </si>
  <si>
    <t>552438020</t>
  </si>
  <si>
    <t>stupadlo ocelové s PE povlakem forma C - P152mm</t>
  </si>
  <si>
    <t>-410182229</t>
  </si>
  <si>
    <t>42</t>
  </si>
  <si>
    <t>953943124</t>
  </si>
  <si>
    <t>Osazování drobných kovových předmětů  výrobků ostatních jinde neuvedených do betonu se zajištěním polohy k bednění či k výztuži před zabetonováním hmotnosti přes 15 do 30 kg/kus</t>
  </si>
  <si>
    <t>1160826815</t>
  </si>
  <si>
    <t>3*2+3</t>
  </si>
  <si>
    <t>43</t>
  </si>
  <si>
    <t>13010812</t>
  </si>
  <si>
    <t>ocel profilová jakost S235JR (11 375) průřez U (UPN) 65</t>
  </si>
  <si>
    <t>9877617</t>
  </si>
  <si>
    <t xml:space="preserve">Poznámka k položce:_x000D_
vč. PKO _x000D_
_x000D_
_x000D_
</t>
  </si>
  <si>
    <t>3*2*2,15*0,008*1,1</t>
  </si>
  <si>
    <t>44</t>
  </si>
  <si>
    <t>130104200</t>
  </si>
  <si>
    <t>úhelník ocelový rovnostranný jakost 11 375 50x50x5mm</t>
  </si>
  <si>
    <t>-981896373</t>
  </si>
  <si>
    <t xml:space="preserve">Poznámka k položce:_x000D_
vč. PKO _x000D_
</t>
  </si>
  <si>
    <t>(0,9+2*1,2)*0,004*1,1</t>
  </si>
  <si>
    <t>R95004</t>
  </si>
  <si>
    <t>Poklop šachty - dodávka a montáž</t>
  </si>
  <si>
    <t>ks</t>
  </si>
  <si>
    <t>1634791002</t>
  </si>
  <si>
    <t xml:space="preserve">Poznámka k položce:_x000D_
kompletní dodávka a montáž dle PD (popis ve výkresu D-7)_x000D_
včetně pomocného materiálu_x000D_
vč.pantů, uzamykání_x000D_
_x000D_
vč. PKO, nátěrů_x000D_
_x000D_
_x000D_
</t>
  </si>
  <si>
    <t>R95002.1</t>
  </si>
  <si>
    <t>Česlicová mříž - kompletní dodávka</t>
  </si>
  <si>
    <t>-599067092</t>
  </si>
  <si>
    <t>Poznámka k položce:_x000D_
2ks h/b = 1,1 / 0,86m (rám-jekl30mm, česlice - tyč d20 mm á 100 mm)_x000D_
včetně PKO (pozink 0,1 mm)</t>
  </si>
  <si>
    <t>"2 ks česl.mříže komplet - viz popis položky"2</t>
  </si>
  <si>
    <t>96</t>
  </si>
  <si>
    <t>Bourání konstrukcí</t>
  </si>
  <si>
    <t>47</t>
  </si>
  <si>
    <t>R96-001</t>
  </si>
  <si>
    <t>Bourání konstrukcí z kamenného zdiva, betonu a železobetonu dle zvolené technologie</t>
  </si>
  <si>
    <t>-1302153793</t>
  </si>
  <si>
    <t>"stávající výpust, potrubí a související kce, základy"10</t>
  </si>
  <si>
    <t>Přesuny hmot a suti</t>
  </si>
  <si>
    <t>48</t>
  </si>
  <si>
    <t>998324011</t>
  </si>
  <si>
    <t>Přesun hmot pro objekty budované v souvislosti se sypanými hrázemi a vodní elektrárny  dopravní vzdálenost do 500 m</t>
  </si>
  <si>
    <t>-71174551</t>
  </si>
  <si>
    <t>D96</t>
  </si>
  <si>
    <t>Přesuny suti a vybouraných hmot</t>
  </si>
  <si>
    <t>49</t>
  </si>
  <si>
    <t>R96001.5</t>
  </si>
  <si>
    <t>Likvidace vybouraných hmot a suti v souladu se zk. č. 185/2001 Sb. O odpadech v platném znění</t>
  </si>
  <si>
    <t>-733689308</t>
  </si>
  <si>
    <t>Poznámka k položce:_x000D_
součástí položky jsou (svislý i vodorovný) přesuny, doprava a potřebná manipulace se sutí včetně případných  poplatků za uložení na skládku do 40 km_x000D_
smíšené beton+kamen_suť</t>
  </si>
  <si>
    <t>10*2,2</t>
  </si>
  <si>
    <t>017-42-00 - Vedlejší a ostatní náklady</t>
  </si>
  <si>
    <t>VRN - Vedlejší rozpočtové náklady</t>
  </si>
  <si>
    <t>VRN</t>
  </si>
  <si>
    <t>Vedlejší rozpočtové náklady</t>
  </si>
  <si>
    <t>VRN01-01</t>
  </si>
  <si>
    <t>Zajištění umístění štítků o povolení stavby  (příp. stejnopisu oznámení o zahájení prací oblastnímu inspektorátu práce) na viditelném místě u vstupech na staveniště.</t>
  </si>
  <si>
    <t>1024</t>
  </si>
  <si>
    <t>-557552771</t>
  </si>
  <si>
    <t>VRN01-04</t>
  </si>
  <si>
    <t xml:space="preserve">Vytyčení stavby (případně pozemků nebo provedení jiných geodetických prací) odborně způsobilou osobou v oboru zeměměřictví. </t>
  </si>
  <si>
    <t>soubor</t>
  </si>
  <si>
    <t>-67779973</t>
  </si>
  <si>
    <t>Poznámka k položce:_x000D_
Poznámka k položce:_x000D__x000D__x000D_
Vytyčení bude provedeno odborně způsobilou osobou v oboru zeměměřičství_x000D__x000D_._x000D_
V rámci SO budou vytýčeny (umístění) všechny navrhované podobjekty. _x000D__x000D__x000D_
Vytýčení bude provedeno geodetickou firmou na základě předané digitální formy situace stavby v JTSK a BPV._x000D__x000D__x000D_
Detailní vytýčení jednotlivých prvků stavebních objektů bude provedeno na základě předané projektové dokumentace k provádění stavby (rozměry prvků, výškové osazení).Součástí je stabilizace pevných bodů pro daný SO - pro potřeby stavby s určením polohy a výšky (JTSK a B.p.v)</t>
  </si>
  <si>
    <t>VRN01-08</t>
  </si>
  <si>
    <t xml:space="preserve">Zařízení staveniště včetně všech nákladů spojených s jeho zřízením, provozem, zabezpečením a likvidací   </t>
  </si>
  <si>
    <t>580987736</t>
  </si>
  <si>
    <t>Poznámka k položce:_x000D_
Položka obsahuje: _x000D_
zařízení staveniště včetně všech nákladů spojených s jeho zřízením, provozem a likvidací; zřízení a projednání potřebných ploch pro zařízení staveniště , skládky materiálu, mezideponie, včetně úpravy povrchu po likvidaci staveniště. _x000D_
_x000D_
včetně oplocení staveniště</t>
  </si>
  <si>
    <t>"pro celou stavbu"1</t>
  </si>
  <si>
    <t>VRN01-13</t>
  </si>
  <si>
    <t>Zajištění příjezdových tras ke staveništi, dočasné zpevnění, údržba</t>
  </si>
  <si>
    <t>398489430</t>
  </si>
  <si>
    <t xml:space="preserve">Poznámka k položce:_x000D_
položka zahrnuje kompletní práce a materiál pro zajištění příjezdových tras ke staveništi proti jejich poškození v průběhu stavby._x000D_
- pasportizace před stavbou_x000D_
- návrh dočasného zpevnění a ochrany příjezdů předložený investorovi_x000D_
- zajištění dočasného zpevnění a ochrany v průběhu realizace stavby (pomístní zaštěrkování, pomístní položení dočasné panelové plochy, ochrana krajnic, ochrana stávajícího krytu, atd._x000D_
- průběžné doplňování dočasného zpevnění přístupů_x000D_
- průběžné monitorování stavu cest_x000D_
- oprava komunikací po stavbě_x000D_
- protokolární předání investorovi/majitelům parcel/uživatelům_x000D_
_x000D_
rozsah: stávající nezpevněná cesta a příjezd po terénu probíhající od komunikací obce_x000D_
včetně dočasného zpevnění jednotlivých příjezdů (i současná nezpevněná cesta) z této cesty přímo ke stavbě vodní nádrže_x000D_
_x000D_
včetně zajištění přístupů ke zpevněným plochám  přímo v rozsahu obvodu staveniště - dočasné nájezdy, sjezdy, přístupy - urovnání ploch, prořezávky, čištění od náletů atd.-kompletně pro přístup k předepsaným zpevněným plochám a souvisejícím prvkům stavby_x000D_
_x000D_
položka včetně odvozu a likvidace použitého materiálu pro dočasné zpevnění příjezdových tras_x000D_
_x000D_
včetně demontáže a zpětného osazení stávajícího oplocení u vjezdu na staveniště_x000D_
_x000D_
včetně dočasné ochrany stromů v prostoru příjezdu a staveniště - obedněním po dobu stavby_x000D_
</t>
  </si>
  <si>
    <t>VRN01-14</t>
  </si>
  <si>
    <t>Průběžné denní čištění a údržba dotčených komunikací v průběhu stavby</t>
  </si>
  <si>
    <t>-1155792920</t>
  </si>
  <si>
    <t>VRN01-18</t>
  </si>
  <si>
    <t xml:space="preserve">Protokolární předání stavbou dotčených pozemků a komunikací, uvedených do původního stavu, zpět jejich vlastníkům. </t>
  </si>
  <si>
    <t>-1316702827</t>
  </si>
  <si>
    <t>VRN01-19</t>
  </si>
  <si>
    <t>Zpracování a předání dokumentace skutečného provedení stavby objednateli. Pořízení fotodokumentace stavby</t>
  </si>
  <si>
    <t>27124665</t>
  </si>
  <si>
    <t>Poznámka k položce:_x000D_
Zpracování a předání dokumentace skutečného provedení stavby  objednateli (3 paré + 1 v elektronické formě + 1x původní situace s překryvem zaměřeného skutečného stavu) . DSPS bude provedena na základě geodetického zaměření (viz položka geodetické zaměření). Pořízení fotodokumentace z celého průběhu stavby včetně stavebních a konstrukčních detailů v rozlišení a kvalitě pro tisk. Položka neobsahuje geodetické zaměření.</t>
  </si>
  <si>
    <t>VRN01-20</t>
  </si>
  <si>
    <t>Geodetické zaměření</t>
  </si>
  <si>
    <t>-232057474</t>
  </si>
  <si>
    <t xml:space="preserve">Poznámka k položce:_x000D_
Položka obsahuje: _x000D_
geodetické zaměření skutečného provedení vybudovaného díla zpracované v tištěné a elektronické podobě odpovědným geodetem zhotovitele ve 3 vyhotoveních včetně ověření dle zákona č. 200/1994 Sb., o zeměměřictví   </t>
  </si>
  <si>
    <t>VRN01-31</t>
  </si>
  <si>
    <t>Inženýrské sítě</t>
  </si>
  <si>
    <t>-1227540701</t>
  </si>
  <si>
    <t xml:space="preserve">Poznámka k položce:_x000D_
Položka obsahuje: _x000D_
Zajištění všech nezbytných opatření, jimiž bude předejito_x000D_
porušení jakékoliv inženýrské sítě během výstavby, aktualizaci vyjádření k existenci sítí, jejich vytýčení, označení a ochrana stávajících inženýrských sítí a zařízení v obvodu staveniště. Doklady o vytýčení, včetně zaměření, budou před zahájením stavebních prací předány objednateli v tištěné, příp. digitální formě. Dále respektování ochranných pásem inženýrských sítí dle příslušných norem a vyhlášek a údajů jejich majetkových správců; provedení potřebných přeložek podzemních a nadzemních sítí, jejich ochranu a zajištění; potřebného vypínání vzdušných el. vedení při práci pod nimi, zajištění výluk a náhradního zásobování, související s realizací a propojením inženýrských sítí, úhrada poplatků za připojení elektrického vedení na základní síť apod.   </t>
  </si>
  <si>
    <t>VRN01-33</t>
  </si>
  <si>
    <t>Vyhotovení a aktualizace  plánu BOZP. Zajištění plnění povinností vyplývajících ze zák.č. 309/2006Sb. a nař.vlády č. 591/2006Sb.</t>
  </si>
  <si>
    <t>1436405775</t>
  </si>
  <si>
    <t>Poznámka k položce:_x000D_
vyhotovení, aktualizace plánu bezpečnosti a ochrany zdraví při práci na staveništi ve smyslu §15 odstavce 2 zákona č. 309/2006 Sb., který předá zhotovitel objednateli k odsouhlasení při předání a převzetí staveniště. Zajištění plnění povinností dle zákona č. 309/2006 Sb. a nař.vlády č. 591/2006Sb.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</si>
</sst>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4">
    <numFmt numFmtId="164" formatCode="#,##0.00%"/>
    <numFmt numFmtId="165" formatCode="dd\.mm\.yyyy"/>
    <numFmt numFmtId="166" formatCode="#,##0.00000"/>
    <numFmt numFmtId="167" formatCode="#,##0.000"/>
  </numFmts>
  <fonts count="38">
    <font>
      <sz val="8"/>
      <name val="Arial CE"/>
      <family val="2"/>
    </font>
    <font>
      <sz val="10"/>
      <color rgb="FF969696"/>
      <name val="Arial CE"/>
    </font>
    <font>
      <sz val="10"/>
      <name val="Arial CE"/>
    </font>
    <font>
      <b/>
      <sz val="11"/>
      <name val="Arial CE"/>
    </font>
    <font>
      <b/>
      <sz val="12"/>
      <name val="Arial CE"/>
    </font>
    <font>
      <sz val="11"/>
      <name val="Arial CE"/>
    </font>
    <font>
      <sz val="12"/>
      <color rgb="FF003366"/>
      <name val="Arial CE"/>
    </font>
    <font>
      <sz val="10"/>
      <color rgb="FF003366"/>
      <name val="Arial CE"/>
    </font>
    <font>
      <sz val="8"/>
      <color rgb="FF003366"/>
      <name val="Arial CE"/>
    </font>
    <font>
      <sz val="8"/>
      <color rgb="FF505050"/>
      <name val="Arial CE"/>
    </font>
    <font>
      <sz val="8"/>
      <color rgb="FFFF0000"/>
      <name val="Arial CE"/>
    </font>
    <font>
      <sz val="8"/>
      <color rgb="FFFFFFFF"/>
      <name val="Arial CE"/>
    </font>
    <font>
      <sz val="8"/>
      <color rgb="FF3366FF"/>
      <name val="Arial CE"/>
    </font>
    <font>
      <b/>
      <sz val="14"/>
      <name val="Arial CE"/>
    </font>
    <font>
      <b/>
      <sz val="12"/>
      <color rgb="FF969696"/>
      <name val="Arial CE"/>
    </font>
    <font>
      <b/>
      <sz val="8"/>
      <color rgb="FF969696"/>
      <name val="Arial CE"/>
    </font>
    <font>
      <b/>
      <sz val="10"/>
      <name val="Arial CE"/>
    </font>
    <font>
      <b/>
      <sz val="10"/>
      <color rgb="FF969696"/>
      <name val="Arial CE"/>
    </font>
    <font>
      <b/>
      <sz val="10"/>
      <color rgb="FF464646"/>
      <name val="Arial CE"/>
    </font>
    <font>
      <sz val="12"/>
      <color rgb="FF969696"/>
      <name val="Arial CE"/>
    </font>
    <font>
      <sz val="8"/>
      <color rgb="FF969696"/>
      <name val="Arial CE"/>
    </font>
    <font>
      <sz val="9"/>
      <name val="Arial CE"/>
    </font>
    <font>
      <sz val="9"/>
      <color rgb="FF969696"/>
      <name val="Arial CE"/>
    </font>
    <font>
      <b/>
      <sz val="12"/>
      <color rgb="FF960000"/>
      <name val="Arial CE"/>
    </font>
    <font>
      <sz val="12"/>
      <name val="Arial CE"/>
    </font>
    <font>
      <sz val="18"/>
      <color theme="10"/>
      <name val="Wingdings 2"/>
    </font>
    <font>
      <b/>
      <sz val="11"/>
      <color rgb="FF003366"/>
      <name val="Arial CE"/>
    </font>
    <font>
      <sz val="11"/>
      <color rgb="FF003366"/>
      <name val="Arial CE"/>
    </font>
    <font>
      <sz val="11"/>
      <color rgb="FF969696"/>
      <name val="Arial CE"/>
    </font>
    <font>
      <sz val="10"/>
      <color rgb="FF3366FF"/>
      <name val="Arial CE"/>
    </font>
    <font>
      <b/>
      <sz val="12"/>
      <color rgb="FF800000"/>
      <name val="Arial CE"/>
    </font>
    <font>
      <sz val="8"/>
      <color rgb="FF960000"/>
      <name val="Arial CE"/>
    </font>
    <font>
      <b/>
      <sz val="8"/>
      <name val="Arial CE"/>
    </font>
    <font>
      <sz val="7"/>
      <color rgb="FF969696"/>
      <name val="Arial CE"/>
    </font>
    <font>
      <i/>
      <sz val="7"/>
      <color rgb="FF969696"/>
      <name val="Arial CE"/>
    </font>
    <font>
      <i/>
      <sz val="9"/>
      <color rgb="FF0000FF"/>
      <name val="Arial CE"/>
    </font>
    <font>
      <i/>
      <sz val="8"/>
      <color rgb="FF0000FF"/>
      <name val="Arial CE"/>
    </font>
    <font>
      <u/>
      <sz val="11"/>
      <color theme="10"/>
      <name val="Calibri"/>
      <scheme val="minor"/>
    </font>
  </fonts>
  <fills count="6">
    <fill>
      <patternFill patternType="none"/>
    </fill>
    <fill>
      <patternFill patternType="gray125"/>
    </fill>
    <fill>
      <patternFill patternType="solid">
        <fgColor rgb="FFC0C0C0"/>
      </patternFill>
    </fill>
    <fill>
      <patternFill patternType="solid">
        <fgColor rgb="FFFFFFCC"/>
      </patternFill>
    </fill>
    <fill>
      <patternFill patternType="solid">
        <fgColor rgb="FFBEBEBE"/>
      </patternFill>
    </fill>
    <fill>
      <patternFill patternType="solid">
        <fgColor rgb="FFD2D2D2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/>
      <bottom/>
      <diagonal/>
    </border>
    <border>
      <left/>
      <right/>
      <top style="hair">
        <color rgb="FF000000"/>
      </top>
      <bottom/>
      <diagonal/>
    </border>
    <border>
      <left/>
      <right/>
      <top/>
      <bottom style="hair">
        <color rgb="FF000000"/>
      </bottom>
      <diagonal/>
    </border>
    <border>
      <left style="hair">
        <color rgb="FF000000"/>
      </left>
      <right/>
      <top style="hair">
        <color rgb="FF000000"/>
      </top>
      <bottom style="hair">
        <color rgb="FF000000"/>
      </bottom>
      <diagonal/>
    </border>
    <border>
      <left/>
      <right/>
      <top style="hair">
        <color rgb="FF000000"/>
      </top>
      <bottom style="hair">
        <color rgb="FF000000"/>
      </bottom>
      <diagonal/>
    </border>
    <border>
      <left/>
      <right style="hair">
        <color rgb="FF000000"/>
      </right>
      <top style="hair">
        <color rgb="FF000000"/>
      </top>
      <bottom style="hair">
        <color rgb="FF000000"/>
      </bottom>
      <diagonal/>
    </border>
    <border>
      <left style="thin">
        <color rgb="FF000000"/>
      </left>
      <right/>
      <top/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 style="hair">
        <color rgb="FF969696"/>
      </left>
      <right/>
      <top style="hair">
        <color rgb="FF969696"/>
      </top>
      <bottom/>
      <diagonal/>
    </border>
    <border>
      <left/>
      <right/>
      <top style="hair">
        <color rgb="FF969696"/>
      </top>
      <bottom/>
      <diagonal/>
    </border>
    <border>
      <left/>
      <right style="hair">
        <color rgb="FF969696"/>
      </right>
      <top style="hair">
        <color rgb="FF969696"/>
      </top>
      <bottom/>
      <diagonal/>
    </border>
    <border>
      <left style="hair">
        <color rgb="FF969696"/>
      </left>
      <right/>
      <top/>
      <bottom/>
      <diagonal/>
    </border>
    <border>
      <left/>
      <right style="hair">
        <color rgb="FF969696"/>
      </right>
      <top/>
      <bottom/>
      <diagonal/>
    </border>
    <border>
      <left style="hair">
        <color rgb="FF969696"/>
      </left>
      <right/>
      <top style="hair">
        <color rgb="FF969696"/>
      </top>
      <bottom style="hair">
        <color rgb="FF969696"/>
      </bottom>
      <diagonal/>
    </border>
    <border>
      <left/>
      <right/>
      <top style="hair">
        <color rgb="FF969696"/>
      </top>
      <bottom style="hair">
        <color rgb="FF969696"/>
      </bottom>
      <diagonal/>
    </border>
    <border>
      <left/>
      <right style="hair">
        <color rgb="FF969696"/>
      </right>
      <top style="hair">
        <color rgb="FF969696"/>
      </top>
      <bottom style="hair">
        <color rgb="FF969696"/>
      </bottom>
      <diagonal/>
    </border>
    <border>
      <left style="hair">
        <color rgb="FF969696"/>
      </left>
      <right/>
      <top/>
      <bottom style="hair">
        <color rgb="FF969696"/>
      </bottom>
      <diagonal/>
    </border>
    <border>
      <left/>
      <right/>
      <top/>
      <bottom style="hair">
        <color rgb="FF969696"/>
      </bottom>
      <diagonal/>
    </border>
    <border>
      <left/>
      <right style="hair">
        <color rgb="FF969696"/>
      </right>
      <top/>
      <bottom style="hair">
        <color rgb="FF969696"/>
      </bottom>
      <diagonal/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  <diagonal/>
    </border>
  </borders>
  <cellStyleXfs count="2">
    <xf numFmtId="0" fontId="0" fillId="0" borderId="0"/>
    <xf numFmtId="0" fontId="37" fillId="0" borderId="0" applyNumberFormat="0" applyFill="0" applyBorder="0" applyAlignment="0" applyProtection="0"/>
  </cellStyleXfs>
  <cellXfs count="241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1" fillId="0" borderId="0" xfId="0" applyFont="1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6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8" fillId="0" borderId="0" xfId="0" applyFont="1" applyAlignment="1"/>
    <xf numFmtId="0" fontId="9" fillId="0" borderId="0" xfId="0" applyFont="1" applyAlignment="1">
      <alignment vertical="center"/>
    </xf>
    <xf numFmtId="0" fontId="10" fillId="0" borderId="0" xfId="0" applyFont="1" applyAlignment="1">
      <alignment vertical="center"/>
    </xf>
    <xf numFmtId="0" fontId="11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/>
    <xf numFmtId="0" fontId="0" fillId="0" borderId="2" xfId="0" applyBorder="1"/>
    <xf numFmtId="0" fontId="0" fillId="0" borderId="3" xfId="0" applyBorder="1"/>
    <xf numFmtId="0" fontId="13" fillId="0" borderId="0" xfId="0" applyFont="1" applyAlignment="1">
      <alignment horizontal="left" vertical="center"/>
    </xf>
    <xf numFmtId="0" fontId="12" fillId="0" borderId="0" xfId="0" applyFont="1" applyAlignment="1">
      <alignment horizontal="left" vertical="center"/>
    </xf>
    <xf numFmtId="0" fontId="14" fillId="0" borderId="0" xfId="0" applyFont="1" applyAlignment="1">
      <alignment horizontal="left" vertical="center"/>
    </xf>
    <xf numFmtId="0" fontId="1" fillId="0" borderId="0" xfId="0" applyFont="1" applyAlignment="1">
      <alignment horizontal="left" vertical="top"/>
    </xf>
    <xf numFmtId="0" fontId="2" fillId="0" borderId="0" xfId="0" applyFont="1" applyAlignment="1">
      <alignment horizontal="left" vertical="center"/>
    </xf>
    <xf numFmtId="0" fontId="3" fillId="0" borderId="0" xfId="0" applyFont="1" applyAlignment="1">
      <alignment horizontal="left" vertical="top"/>
    </xf>
    <xf numFmtId="0" fontId="1" fillId="0" borderId="0" xfId="0" applyFont="1" applyAlignment="1">
      <alignment horizontal="left" vertical="center"/>
    </xf>
    <xf numFmtId="0" fontId="2" fillId="3" borderId="0" xfId="0" applyFont="1" applyFill="1" applyAlignment="1" applyProtection="1">
      <alignment horizontal="left" vertical="center"/>
      <protection locked="0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0" fontId="2" fillId="0" borderId="0" xfId="0" applyFont="1" applyAlignment="1">
      <alignment horizontal="left" vertical="center" wrapText="1"/>
    </xf>
    <xf numFmtId="0" fontId="0" fillId="0" borderId="4" xfId="0" applyBorder="1"/>
    <xf numFmtId="0" fontId="0" fillId="0" borderId="0" xfId="0" applyFont="1" applyAlignment="1">
      <alignment vertical="center"/>
    </xf>
    <xf numFmtId="0" fontId="0" fillId="0" borderId="3" xfId="0" applyFont="1" applyBorder="1" applyAlignment="1">
      <alignment vertical="center"/>
    </xf>
    <xf numFmtId="0" fontId="16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0" fontId="1" fillId="0" borderId="3" xfId="0" applyFont="1" applyBorder="1" applyAlignment="1">
      <alignment vertical="center"/>
    </xf>
    <xf numFmtId="0" fontId="0" fillId="4" borderId="0" xfId="0" applyFont="1" applyFill="1" applyAlignment="1">
      <alignment vertical="center"/>
    </xf>
    <xf numFmtId="0" fontId="4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center" vertical="center"/>
    </xf>
    <xf numFmtId="0" fontId="0" fillId="0" borderId="3" xfId="0" applyBorder="1" applyAlignment="1">
      <alignment vertical="center"/>
    </xf>
    <xf numFmtId="0" fontId="18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1" fillId="0" borderId="5" xfId="0" applyFont="1" applyBorder="1" applyAlignment="1">
      <alignment horizontal="lef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3" xfId="0" applyFont="1" applyBorder="1" applyAlignment="1">
      <alignment vertical="center"/>
    </xf>
    <xf numFmtId="0" fontId="3" fillId="0" borderId="3" xfId="0" applyFont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16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0" fillId="5" borderId="7" xfId="0" applyFont="1" applyFill="1" applyBorder="1" applyAlignment="1">
      <alignment vertical="center"/>
    </xf>
    <xf numFmtId="0" fontId="21" fillId="5" borderId="0" xfId="0" applyFont="1" applyFill="1" applyAlignment="1">
      <alignment horizontal="center" vertical="center"/>
    </xf>
    <xf numFmtId="0" fontId="22" fillId="0" borderId="16" xfId="0" applyFont="1" applyBorder="1" applyAlignment="1">
      <alignment horizontal="center" vertical="center" wrapText="1"/>
    </xf>
    <xf numFmtId="0" fontId="22" fillId="0" borderId="17" xfId="0" applyFont="1" applyBorder="1" applyAlignment="1">
      <alignment horizontal="center" vertical="center" wrapText="1"/>
    </xf>
    <xf numFmtId="0" fontId="22" fillId="0" borderId="18" xfId="0" applyFont="1" applyBorder="1" applyAlignment="1">
      <alignment horizontal="center" vertical="center" wrapText="1"/>
    </xf>
    <xf numFmtId="0" fontId="0" fillId="0" borderId="11" xfId="0" applyFont="1" applyBorder="1" applyAlignment="1">
      <alignment vertical="center"/>
    </xf>
    <xf numFmtId="0" fontId="0" fillId="0" borderId="12" xfId="0" applyFont="1" applyBorder="1" applyAlignment="1">
      <alignment vertical="center"/>
    </xf>
    <xf numFmtId="0" fontId="0" fillId="0" borderId="13" xfId="0" applyFont="1" applyBorder="1" applyAlignment="1">
      <alignment vertical="center"/>
    </xf>
    <xf numFmtId="0" fontId="4" fillId="0" borderId="3" xfId="0" applyFont="1" applyBorder="1" applyAlignment="1">
      <alignment vertical="center"/>
    </xf>
    <xf numFmtId="0" fontId="23" fillId="0" borderId="0" xfId="0" applyFont="1" applyAlignment="1">
      <alignment horizontal="left" vertical="center"/>
    </xf>
    <xf numFmtId="0" fontId="23" fillId="0" borderId="0" xfId="0" applyFont="1" applyAlignment="1">
      <alignment vertical="center"/>
    </xf>
    <xf numFmtId="4" fontId="23" fillId="0" borderId="0" xfId="0" applyNumberFormat="1" applyFont="1" applyAlignment="1">
      <alignment vertical="center"/>
    </xf>
    <xf numFmtId="0" fontId="4" fillId="0" borderId="0" xfId="0" applyFont="1" applyAlignment="1">
      <alignment horizontal="center" vertical="center"/>
    </xf>
    <xf numFmtId="4" fontId="19" fillId="0" borderId="14" xfId="0" applyNumberFormat="1" applyFont="1" applyBorder="1" applyAlignment="1">
      <alignment vertical="center"/>
    </xf>
    <xf numFmtId="4" fontId="19" fillId="0" borderId="0" xfId="0" applyNumberFormat="1" applyFont="1" applyBorder="1" applyAlignment="1">
      <alignment vertical="center"/>
    </xf>
    <xf numFmtId="166" fontId="19" fillId="0" borderId="0" xfId="0" applyNumberFormat="1" applyFont="1" applyBorder="1" applyAlignment="1">
      <alignment vertical="center"/>
    </xf>
    <xf numFmtId="4" fontId="19" fillId="0" borderId="15" xfId="0" applyNumberFormat="1" applyFont="1" applyBorder="1" applyAlignment="1">
      <alignment vertical="center"/>
    </xf>
    <xf numFmtId="0" fontId="4" fillId="0" borderId="0" xfId="0" applyFont="1" applyAlignment="1">
      <alignment horizontal="left" vertical="center"/>
    </xf>
    <xf numFmtId="0" fontId="24" fillId="0" borderId="0" xfId="0" applyFont="1" applyAlignment="1">
      <alignment horizontal="left" vertical="center"/>
    </xf>
    <xf numFmtId="0" fontId="25" fillId="0" borderId="0" xfId="1" applyFont="1" applyAlignment="1">
      <alignment horizontal="center" vertical="center"/>
    </xf>
    <xf numFmtId="0" fontId="5" fillId="0" borderId="3" xfId="0" applyFont="1" applyBorder="1" applyAlignment="1">
      <alignment vertical="center"/>
    </xf>
    <xf numFmtId="0" fontId="26" fillId="0" borderId="0" xfId="0" applyFont="1" applyAlignment="1">
      <alignment vertical="center"/>
    </xf>
    <xf numFmtId="0" fontId="27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4" fontId="28" fillId="0" borderId="14" xfId="0" applyNumberFormat="1" applyFont="1" applyBorder="1" applyAlignment="1">
      <alignment vertical="center"/>
    </xf>
    <xf numFmtId="4" fontId="28" fillId="0" borderId="0" xfId="0" applyNumberFormat="1" applyFont="1" applyBorder="1" applyAlignment="1">
      <alignment vertical="center"/>
    </xf>
    <xf numFmtId="166" fontId="28" fillId="0" borderId="0" xfId="0" applyNumberFormat="1" applyFont="1" applyBorder="1" applyAlignment="1">
      <alignment vertical="center"/>
    </xf>
    <xf numFmtId="4" fontId="28" fillId="0" borderId="15" xfId="0" applyNumberFormat="1" applyFont="1" applyBorder="1" applyAlignment="1">
      <alignment vertical="center"/>
    </xf>
    <xf numFmtId="0" fontId="5" fillId="0" borderId="0" xfId="0" applyFont="1" applyAlignment="1">
      <alignment horizontal="left" vertical="center"/>
    </xf>
    <xf numFmtId="4" fontId="28" fillId="0" borderId="19" xfId="0" applyNumberFormat="1" applyFont="1" applyBorder="1" applyAlignment="1">
      <alignment vertical="center"/>
    </xf>
    <xf numFmtId="4" fontId="28" fillId="0" borderId="20" xfId="0" applyNumberFormat="1" applyFont="1" applyBorder="1" applyAlignment="1">
      <alignment vertical="center"/>
    </xf>
    <xf numFmtId="166" fontId="28" fillId="0" borderId="20" xfId="0" applyNumberFormat="1" applyFont="1" applyBorder="1" applyAlignment="1">
      <alignment vertical="center"/>
    </xf>
    <xf numFmtId="4" fontId="28" fillId="0" borderId="21" xfId="0" applyNumberFormat="1" applyFont="1" applyBorder="1" applyAlignment="1">
      <alignment vertical="center"/>
    </xf>
    <xf numFmtId="0" fontId="29" fillId="0" borderId="0" xfId="0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0" fillId="0" borderId="3" xfId="0" applyBorder="1" applyAlignment="1">
      <alignment vertical="center" wrapText="1"/>
    </xf>
    <xf numFmtId="0" fontId="16" fillId="0" borderId="0" xfId="0" applyFont="1" applyAlignment="1">
      <alignment horizontal="left" vertical="center"/>
    </xf>
    <xf numFmtId="0" fontId="20" fillId="0" borderId="0" xfId="0" applyFont="1" applyAlignment="1">
      <alignment horizontal="left" vertical="center"/>
    </xf>
    <xf numFmtId="4" fontId="1" fillId="0" borderId="0" xfId="0" applyNumberFormat="1" applyFont="1" applyAlignment="1">
      <alignment vertical="center"/>
    </xf>
    <xf numFmtId="164" fontId="1" fillId="0" borderId="0" xfId="0" applyNumberFormat="1" applyFont="1" applyAlignment="1">
      <alignment horizontal="right" vertical="center"/>
    </xf>
    <xf numFmtId="0" fontId="0" fillId="5" borderId="0" xfId="0" applyFont="1" applyFill="1" applyAlignment="1">
      <alignment vertical="center"/>
    </xf>
    <xf numFmtId="0" fontId="4" fillId="5" borderId="6" xfId="0" applyFont="1" applyFill="1" applyBorder="1" applyAlignment="1">
      <alignment horizontal="left" vertical="center"/>
    </xf>
    <xf numFmtId="0" fontId="4" fillId="5" borderId="7" xfId="0" applyFont="1" applyFill="1" applyBorder="1" applyAlignment="1">
      <alignment horizontal="right" vertical="center"/>
    </xf>
    <xf numFmtId="0" fontId="4" fillId="5" borderId="7" xfId="0" applyFont="1" applyFill="1" applyBorder="1" applyAlignment="1">
      <alignment horizontal="center" vertical="center"/>
    </xf>
    <xf numFmtId="4" fontId="4" fillId="5" borderId="7" xfId="0" applyNumberFormat="1" applyFont="1" applyFill="1" applyBorder="1" applyAlignment="1">
      <alignment vertical="center"/>
    </xf>
    <xf numFmtId="0" fontId="0" fillId="5" borderId="8" xfId="0" applyFont="1" applyFill="1" applyBorder="1" applyAlignment="1">
      <alignment vertical="center"/>
    </xf>
    <xf numFmtId="0" fontId="1" fillId="0" borderId="5" xfId="0" applyFont="1" applyBorder="1" applyAlignment="1">
      <alignment horizontal="center" vertical="center"/>
    </xf>
    <xf numFmtId="0" fontId="1" fillId="0" borderId="5" xfId="0" applyFont="1" applyBorder="1" applyAlignment="1">
      <alignment horizontal="right" vertical="center"/>
    </xf>
    <xf numFmtId="0" fontId="21" fillId="5" borderId="0" xfId="0" applyFont="1" applyFill="1" applyAlignment="1">
      <alignment horizontal="left" vertical="center"/>
    </xf>
    <xf numFmtId="0" fontId="21" fillId="5" borderId="0" xfId="0" applyFont="1" applyFill="1" applyAlignment="1">
      <alignment horizontal="right" vertical="center"/>
    </xf>
    <xf numFmtId="0" fontId="30" fillId="0" borderId="0" xfId="0" applyFont="1" applyAlignment="1">
      <alignment horizontal="left" vertical="center"/>
    </xf>
    <xf numFmtId="0" fontId="6" fillId="0" borderId="3" xfId="0" applyFont="1" applyBorder="1" applyAlignment="1">
      <alignment vertical="center"/>
    </xf>
    <xf numFmtId="0" fontId="6" fillId="0" borderId="20" xfId="0" applyFont="1" applyBorder="1" applyAlignment="1">
      <alignment horizontal="left" vertical="center"/>
    </xf>
    <xf numFmtId="0" fontId="6" fillId="0" borderId="20" xfId="0" applyFont="1" applyBorder="1" applyAlignment="1">
      <alignment vertical="center"/>
    </xf>
    <xf numFmtId="4" fontId="6" fillId="0" borderId="20" xfId="0" applyNumberFormat="1" applyFont="1" applyBorder="1" applyAlignment="1">
      <alignment vertical="center"/>
    </xf>
    <xf numFmtId="0" fontId="7" fillId="0" borderId="3" xfId="0" applyFont="1" applyBorder="1" applyAlignment="1">
      <alignment vertical="center"/>
    </xf>
    <xf numFmtId="0" fontId="7" fillId="0" borderId="20" xfId="0" applyFont="1" applyBorder="1" applyAlignment="1">
      <alignment horizontal="left" vertical="center"/>
    </xf>
    <xf numFmtId="0" fontId="7" fillId="0" borderId="20" xfId="0" applyFont="1" applyBorder="1" applyAlignment="1">
      <alignment vertical="center"/>
    </xf>
    <xf numFmtId="4" fontId="7" fillId="0" borderId="20" xfId="0" applyNumberFormat="1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>
      <alignment horizontal="center" vertical="center" wrapText="1"/>
    </xf>
    <xf numFmtId="0" fontId="21" fillId="5" borderId="16" xfId="0" applyFont="1" applyFill="1" applyBorder="1" applyAlignment="1">
      <alignment horizontal="center" vertical="center" wrapText="1"/>
    </xf>
    <xf numFmtId="0" fontId="21" fillId="5" borderId="17" xfId="0" applyFont="1" applyFill="1" applyBorder="1" applyAlignment="1">
      <alignment horizontal="center" vertical="center" wrapText="1"/>
    </xf>
    <xf numFmtId="0" fontId="21" fillId="5" borderId="18" xfId="0" applyFont="1" applyFill="1" applyBorder="1" applyAlignment="1">
      <alignment horizontal="center" vertical="center" wrapText="1"/>
    </xf>
    <xf numFmtId="0" fontId="21" fillId="5" borderId="0" xfId="0" applyFont="1" applyFill="1" applyAlignment="1">
      <alignment horizontal="center" vertical="center" wrapText="1"/>
    </xf>
    <xf numFmtId="0" fontId="0" fillId="0" borderId="3" xfId="0" applyBorder="1" applyAlignment="1">
      <alignment horizontal="center" vertical="center" wrapText="1"/>
    </xf>
    <xf numFmtId="4" fontId="23" fillId="0" borderId="0" xfId="0" applyNumberFormat="1" applyFont="1" applyAlignment="1"/>
    <xf numFmtId="166" fontId="31" fillId="0" borderId="12" xfId="0" applyNumberFormat="1" applyFont="1" applyBorder="1" applyAlignment="1"/>
    <xf numFmtId="166" fontId="31" fillId="0" borderId="13" xfId="0" applyNumberFormat="1" applyFont="1" applyBorder="1" applyAlignment="1"/>
    <xf numFmtId="4" fontId="32" fillId="0" borderId="0" xfId="0" applyNumberFormat="1" applyFont="1" applyAlignment="1">
      <alignment vertical="center"/>
    </xf>
    <xf numFmtId="0" fontId="8" fillId="0" borderId="3" xfId="0" applyFont="1" applyBorder="1" applyAlignment="1"/>
    <xf numFmtId="0" fontId="8" fillId="0" borderId="0" xfId="0" applyFont="1" applyAlignment="1">
      <alignment horizontal="left"/>
    </xf>
    <xf numFmtId="0" fontId="6" fillId="0" borderId="0" xfId="0" applyFont="1" applyAlignment="1">
      <alignment horizontal="left"/>
    </xf>
    <xf numFmtId="0" fontId="8" fillId="0" borderId="0" xfId="0" applyFont="1" applyAlignment="1" applyProtection="1">
      <protection locked="0"/>
    </xf>
    <xf numFmtId="4" fontId="6" fillId="0" borderId="0" xfId="0" applyNumberFormat="1" applyFont="1" applyAlignment="1"/>
    <xf numFmtId="0" fontId="8" fillId="0" borderId="14" xfId="0" applyFont="1" applyBorder="1" applyAlignment="1"/>
    <xf numFmtId="0" fontId="8" fillId="0" borderId="0" xfId="0" applyFont="1" applyBorder="1" applyAlignment="1"/>
    <xf numFmtId="166" fontId="8" fillId="0" borderId="0" xfId="0" applyNumberFormat="1" applyFont="1" applyBorder="1" applyAlignment="1"/>
    <xf numFmtId="166" fontId="8" fillId="0" borderId="15" xfId="0" applyNumberFormat="1" applyFont="1" applyBorder="1" applyAlignment="1"/>
    <xf numFmtId="0" fontId="8" fillId="0" borderId="0" xfId="0" applyFont="1" applyAlignment="1">
      <alignment horizontal="center"/>
    </xf>
    <xf numFmtId="4" fontId="8" fillId="0" borderId="0" xfId="0" applyNumberFormat="1" applyFont="1" applyAlignment="1">
      <alignment vertical="center"/>
    </xf>
    <xf numFmtId="0" fontId="7" fillId="0" borderId="0" xfId="0" applyFont="1" applyAlignment="1">
      <alignment horizontal="left"/>
    </xf>
    <xf numFmtId="4" fontId="7" fillId="0" borderId="0" xfId="0" applyNumberFormat="1" applyFont="1" applyAlignment="1"/>
    <xf numFmtId="0" fontId="0" fillId="0" borderId="3" xfId="0" applyFont="1" applyBorder="1" applyAlignment="1" applyProtection="1">
      <alignment vertical="center"/>
      <protection locked="0"/>
    </xf>
    <xf numFmtId="0" fontId="21" fillId="0" borderId="22" xfId="0" applyFont="1" applyBorder="1" applyAlignment="1" applyProtection="1">
      <alignment horizontal="center" vertical="center"/>
      <protection locked="0"/>
    </xf>
    <xf numFmtId="49" fontId="21" fillId="0" borderId="22" xfId="0" applyNumberFormat="1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left" vertical="center" wrapText="1"/>
      <protection locked="0"/>
    </xf>
    <xf numFmtId="0" fontId="21" fillId="0" borderId="22" xfId="0" applyFont="1" applyBorder="1" applyAlignment="1" applyProtection="1">
      <alignment horizontal="center" vertical="center" wrapText="1"/>
      <protection locked="0"/>
    </xf>
    <xf numFmtId="167" fontId="21" fillId="0" borderId="22" xfId="0" applyNumberFormat="1" applyFont="1" applyBorder="1" applyAlignment="1" applyProtection="1">
      <alignment vertical="center"/>
      <protection locked="0"/>
    </xf>
    <xf numFmtId="4" fontId="21" fillId="3" borderId="22" xfId="0" applyNumberFormat="1" applyFont="1" applyFill="1" applyBorder="1" applyAlignment="1" applyProtection="1">
      <alignment vertical="center"/>
      <protection locked="0"/>
    </xf>
    <xf numFmtId="4" fontId="21" fillId="0" borderId="22" xfId="0" applyNumberFormat="1" applyFont="1" applyBorder="1" applyAlignment="1" applyProtection="1">
      <alignment vertical="center"/>
      <protection locked="0"/>
    </xf>
    <xf numFmtId="0" fontId="0" fillId="0" borderId="22" xfId="0" applyFont="1" applyBorder="1" applyAlignment="1" applyProtection="1">
      <alignment vertical="center"/>
      <protection locked="0"/>
    </xf>
    <xf numFmtId="0" fontId="22" fillId="3" borderId="14" xfId="0" applyFont="1" applyFill="1" applyBorder="1" applyAlignment="1" applyProtection="1">
      <alignment horizontal="left" vertical="center"/>
      <protection locked="0"/>
    </xf>
    <xf numFmtId="0" fontId="22" fillId="0" borderId="0" xfId="0" applyFont="1" applyBorder="1" applyAlignment="1">
      <alignment horizontal="center" vertical="center"/>
    </xf>
    <xf numFmtId="166" fontId="22" fillId="0" borderId="0" xfId="0" applyNumberFormat="1" applyFont="1" applyBorder="1" applyAlignment="1">
      <alignment vertical="center"/>
    </xf>
    <xf numFmtId="166" fontId="22" fillId="0" borderId="15" xfId="0" applyNumberFormat="1" applyFont="1" applyBorder="1" applyAlignment="1">
      <alignment vertical="center"/>
    </xf>
    <xf numFmtId="0" fontId="21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9" fillId="0" borderId="3" xfId="0" applyFont="1" applyBorder="1" applyAlignment="1">
      <alignment vertical="center"/>
    </xf>
    <xf numFmtId="0" fontId="33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/>
    </xf>
    <xf numFmtId="0" fontId="9" fillId="0" borderId="0" xfId="0" applyFont="1" applyAlignment="1">
      <alignment horizontal="left" vertical="center" wrapText="1"/>
    </xf>
    <xf numFmtId="167" fontId="9" fillId="0" borderId="0" xfId="0" applyNumberFormat="1" applyFont="1" applyAlignment="1">
      <alignment vertical="center"/>
    </xf>
    <xf numFmtId="0" fontId="9" fillId="0" borderId="0" xfId="0" applyFont="1" applyAlignment="1" applyProtection="1">
      <alignment vertical="center"/>
      <protection locked="0"/>
    </xf>
    <xf numFmtId="0" fontId="9" fillId="0" borderId="14" xfId="0" applyFont="1" applyBorder="1" applyAlignment="1">
      <alignment vertical="center"/>
    </xf>
    <xf numFmtId="0" fontId="9" fillId="0" borderId="0" xfId="0" applyFont="1" applyBorder="1" applyAlignment="1">
      <alignment vertical="center"/>
    </xf>
    <xf numFmtId="0" fontId="9" fillId="0" borderId="15" xfId="0" applyFont="1" applyBorder="1" applyAlignment="1">
      <alignment vertical="center"/>
    </xf>
    <xf numFmtId="0" fontId="34" fillId="0" borderId="0" xfId="0" applyFont="1" applyAlignment="1">
      <alignment vertical="center" wrapText="1"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9" fillId="0" borderId="19" xfId="0" applyFont="1" applyBorder="1" applyAlignment="1">
      <alignment vertical="center"/>
    </xf>
    <xf numFmtId="0" fontId="9" fillId="0" borderId="20" xfId="0" applyFont="1" applyBorder="1" applyAlignment="1">
      <alignment vertical="center"/>
    </xf>
    <xf numFmtId="0" fontId="9" fillId="0" borderId="21" xfId="0" applyFont="1" applyBorder="1" applyAlignment="1">
      <alignment vertical="center"/>
    </xf>
    <xf numFmtId="0" fontId="10" fillId="0" borderId="3" xfId="0" applyFont="1" applyBorder="1" applyAlignment="1">
      <alignment vertical="center"/>
    </xf>
    <xf numFmtId="0" fontId="10" fillId="0" borderId="0" xfId="0" applyFont="1" applyAlignment="1">
      <alignment horizontal="left" vertical="center"/>
    </xf>
    <xf numFmtId="0" fontId="10" fillId="0" borderId="0" xfId="0" applyFont="1" applyAlignment="1">
      <alignment horizontal="left" vertical="center" wrapText="1"/>
    </xf>
    <xf numFmtId="167" fontId="10" fillId="0" borderId="0" xfId="0" applyNumberFormat="1" applyFont="1" applyAlignment="1">
      <alignment vertical="center"/>
    </xf>
    <xf numFmtId="0" fontId="10" fillId="0" borderId="0" xfId="0" applyFont="1" applyAlignment="1" applyProtection="1">
      <alignment vertical="center"/>
      <protection locked="0"/>
    </xf>
    <xf numFmtId="0" fontId="10" fillId="0" borderId="14" xfId="0" applyFont="1" applyBorder="1" applyAlignment="1">
      <alignment vertical="center"/>
    </xf>
    <xf numFmtId="0" fontId="10" fillId="0" borderId="0" xfId="0" applyFont="1" applyBorder="1" applyAlignment="1">
      <alignment vertical="center"/>
    </xf>
    <xf numFmtId="0" fontId="10" fillId="0" borderId="15" xfId="0" applyFont="1" applyBorder="1" applyAlignment="1">
      <alignment vertical="center"/>
    </xf>
    <xf numFmtId="0" fontId="35" fillId="0" borderId="22" xfId="0" applyFont="1" applyBorder="1" applyAlignment="1" applyProtection="1">
      <alignment horizontal="center" vertical="center"/>
      <protection locked="0"/>
    </xf>
    <xf numFmtId="49" fontId="35" fillId="0" borderId="22" xfId="0" applyNumberFormat="1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left" vertical="center" wrapText="1"/>
      <protection locked="0"/>
    </xf>
    <xf numFmtId="0" fontId="35" fillId="0" borderId="22" xfId="0" applyFont="1" applyBorder="1" applyAlignment="1" applyProtection="1">
      <alignment horizontal="center" vertical="center" wrapText="1"/>
      <protection locked="0"/>
    </xf>
    <xf numFmtId="167" fontId="35" fillId="0" borderId="22" xfId="0" applyNumberFormat="1" applyFont="1" applyBorder="1" applyAlignment="1" applyProtection="1">
      <alignment vertical="center"/>
      <protection locked="0"/>
    </xf>
    <xf numFmtId="4" fontId="35" fillId="3" borderId="22" xfId="0" applyNumberFormat="1" applyFont="1" applyFill="1" applyBorder="1" applyAlignment="1" applyProtection="1">
      <alignment vertical="center"/>
      <protection locked="0"/>
    </xf>
    <xf numFmtId="4" fontId="35" fillId="0" borderId="22" xfId="0" applyNumberFormat="1" applyFont="1" applyBorder="1" applyAlignment="1" applyProtection="1">
      <alignment vertical="center"/>
      <protection locked="0"/>
    </xf>
    <xf numFmtId="0" fontId="36" fillId="0" borderId="22" xfId="0" applyFont="1" applyBorder="1" applyAlignment="1" applyProtection="1">
      <alignment vertical="center"/>
      <protection locked="0"/>
    </xf>
    <xf numFmtId="0" fontId="36" fillId="0" borderId="3" xfId="0" applyFont="1" applyBorder="1" applyAlignment="1">
      <alignment vertical="center"/>
    </xf>
    <xf numFmtId="0" fontId="35" fillId="3" borderId="14" xfId="0" applyFont="1" applyFill="1" applyBorder="1" applyAlignment="1" applyProtection="1">
      <alignment horizontal="left" vertical="center"/>
      <protection locked="0"/>
    </xf>
    <xf numFmtId="0" fontId="35" fillId="0" borderId="0" xfId="0" applyFont="1" applyBorder="1" applyAlignment="1">
      <alignment horizontal="center" vertical="center"/>
    </xf>
    <xf numFmtId="0" fontId="22" fillId="3" borderId="19" xfId="0" applyFont="1" applyFill="1" applyBorder="1" applyAlignment="1" applyProtection="1">
      <alignment horizontal="left" vertical="center"/>
      <protection locked="0"/>
    </xf>
    <xf numFmtId="0" fontId="22" fillId="0" borderId="20" xfId="0" applyFont="1" applyBorder="1" applyAlignment="1">
      <alignment horizontal="center" vertical="center"/>
    </xf>
    <xf numFmtId="0" fontId="0" fillId="0" borderId="20" xfId="0" applyFont="1" applyBorder="1" applyAlignment="1">
      <alignment vertical="center"/>
    </xf>
    <xf numFmtId="166" fontId="22" fillId="0" borderId="20" xfId="0" applyNumberFormat="1" applyFont="1" applyBorder="1" applyAlignment="1">
      <alignment vertical="center"/>
    </xf>
    <xf numFmtId="166" fontId="22" fillId="0" borderId="21" xfId="0" applyNumberFormat="1" applyFont="1" applyBorder="1" applyAlignment="1">
      <alignment vertical="center"/>
    </xf>
    <xf numFmtId="0" fontId="3" fillId="0" borderId="0" xfId="0" applyFont="1" applyAlignment="1">
      <alignment horizontal="left" vertical="center" wrapText="1"/>
    </xf>
    <xf numFmtId="0" fontId="3" fillId="0" borderId="0" xfId="0" applyFont="1" applyAlignment="1">
      <alignment vertical="center"/>
    </xf>
    <xf numFmtId="165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vertical="center" wrapText="1"/>
    </xf>
    <xf numFmtId="0" fontId="2" fillId="0" borderId="0" xfId="0" applyFont="1" applyAlignment="1">
      <alignment vertical="center"/>
    </xf>
    <xf numFmtId="0" fontId="19" fillId="0" borderId="11" xfId="0" applyFont="1" applyBorder="1" applyAlignment="1">
      <alignment horizontal="center" vertical="center"/>
    </xf>
    <xf numFmtId="0" fontId="19" fillId="0" borderId="12" xfId="0" applyFont="1" applyBorder="1" applyAlignment="1">
      <alignment horizontal="left" vertical="center"/>
    </xf>
    <xf numFmtId="0" fontId="20" fillId="0" borderId="14" xfId="0" applyFont="1" applyBorder="1" applyAlignment="1">
      <alignment horizontal="left" vertical="center"/>
    </xf>
    <xf numFmtId="0" fontId="20" fillId="0" borderId="0" xfId="0" applyFont="1" applyBorder="1" applyAlignment="1">
      <alignment horizontal="left" vertical="center"/>
    </xf>
    <xf numFmtId="0" fontId="21" fillId="5" borderId="6" xfId="0" applyFont="1" applyFill="1" applyBorder="1" applyAlignment="1">
      <alignment horizontal="center" vertical="center"/>
    </xf>
    <xf numFmtId="0" fontId="21" fillId="5" borderId="7" xfId="0" applyFont="1" applyFill="1" applyBorder="1" applyAlignment="1">
      <alignment horizontal="left" vertical="center"/>
    </xf>
    <xf numFmtId="0" fontId="21" fillId="5" borderId="7" xfId="0" applyFont="1" applyFill="1" applyBorder="1" applyAlignment="1">
      <alignment horizontal="right" vertical="center"/>
    </xf>
    <xf numFmtId="0" fontId="21" fillId="5" borderId="7" xfId="0" applyFont="1" applyFill="1" applyBorder="1" applyAlignment="1">
      <alignment horizontal="center" vertical="center"/>
    </xf>
    <xf numFmtId="0" fontId="21" fillId="5" borderId="8" xfId="0" applyFont="1" applyFill="1" applyBorder="1" applyAlignment="1">
      <alignment horizontal="left" vertical="center"/>
    </xf>
    <xf numFmtId="0" fontId="26" fillId="0" borderId="0" xfId="0" applyFont="1" applyAlignment="1">
      <alignment horizontal="left" vertical="center" wrapText="1"/>
    </xf>
    <xf numFmtId="4" fontId="27" fillId="0" borderId="0" xfId="0" applyNumberFormat="1" applyFont="1" applyAlignment="1">
      <alignment vertical="center"/>
    </xf>
    <xf numFmtId="0" fontId="27" fillId="0" borderId="0" xfId="0" applyFont="1" applyAlignment="1">
      <alignment vertical="center"/>
    </xf>
    <xf numFmtId="4" fontId="23" fillId="0" borderId="0" xfId="0" applyNumberFormat="1" applyFont="1" applyAlignment="1">
      <alignment horizontal="right" vertical="center"/>
    </xf>
    <xf numFmtId="4" fontId="23" fillId="0" borderId="0" xfId="0" applyNumberFormat="1" applyFont="1" applyAlignment="1">
      <alignment vertical="center"/>
    </xf>
    <xf numFmtId="0" fontId="15" fillId="0" borderId="0" xfId="0" applyFont="1" applyAlignment="1">
      <alignment horizontal="left" vertical="top" wrapText="1"/>
    </xf>
    <xf numFmtId="0" fontId="15" fillId="0" borderId="0" xfId="0" applyFont="1" applyAlignment="1">
      <alignment horizontal="left" vertical="center"/>
    </xf>
    <xf numFmtId="0" fontId="17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0" fillId="0" borderId="0" xfId="0"/>
    <xf numFmtId="0" fontId="3" fillId="0" borderId="0" xfId="0" applyFont="1" applyAlignment="1">
      <alignment horizontal="left" vertical="top" wrapText="1"/>
    </xf>
    <xf numFmtId="49" fontId="2" fillId="3" borderId="0" xfId="0" applyNumberFormat="1" applyFont="1" applyFill="1" applyAlignment="1" applyProtection="1">
      <alignment horizontal="left" vertical="center"/>
      <protection locked="0"/>
    </xf>
    <xf numFmtId="49" fontId="2" fillId="0" borderId="0" xfId="0" applyNumberFormat="1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4" fontId="16" fillId="0" borderId="5" xfId="0" applyNumberFormat="1" applyFont="1" applyBorder="1" applyAlignment="1">
      <alignment vertical="center"/>
    </xf>
    <xf numFmtId="0" fontId="0" fillId="0" borderId="5" xfId="0" applyFont="1" applyBorder="1" applyAlignment="1">
      <alignment vertical="center"/>
    </xf>
    <xf numFmtId="0" fontId="1" fillId="0" borderId="0" xfId="0" applyFont="1" applyAlignment="1">
      <alignment horizontal="right" vertical="center"/>
    </xf>
    <xf numFmtId="4" fontId="17" fillId="0" borderId="0" xfId="0" applyNumberFormat="1" applyFont="1" applyAlignment="1">
      <alignment vertical="center"/>
    </xf>
    <xf numFmtId="0" fontId="1" fillId="0" borderId="0" xfId="0" applyFont="1" applyAlignment="1">
      <alignment vertical="center"/>
    </xf>
    <xf numFmtId="164" fontId="1" fillId="0" borderId="0" xfId="0" applyNumberFormat="1" applyFont="1" applyAlignment="1">
      <alignment horizontal="left" vertical="center"/>
    </xf>
    <xf numFmtId="4" fontId="4" fillId="4" borderId="7" xfId="0" applyNumberFormat="1" applyFont="1" applyFill="1" applyBorder="1" applyAlignment="1">
      <alignment vertical="center"/>
    </xf>
    <xf numFmtId="0" fontId="0" fillId="4" borderId="7" xfId="0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4" fillId="4" borderId="7" xfId="0" applyFont="1" applyFill="1" applyBorder="1" applyAlignment="1">
      <alignment horizontal="left" vertical="center"/>
    </xf>
    <xf numFmtId="0" fontId="12" fillId="2" borderId="0" xfId="0" applyFont="1" applyFill="1" applyAlignment="1">
      <alignment horizontal="center" vertic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0" fillId="0" borderId="0" xfId="0" applyFont="1" applyAlignment="1">
      <alignment vertical="center"/>
    </xf>
    <xf numFmtId="0" fontId="2" fillId="3" borderId="0" xfId="0" applyFont="1" applyFill="1" applyAlignment="1" applyProtection="1">
      <alignment horizontal="left" vertical="center"/>
      <protection locked="0"/>
    </xf>
  </cellXfs>
  <cellStyles count="2">
    <cellStyle name="Hypertextový odkaz" xfId="1" builtinId="8"/>
    <cellStyle name="Normální" xfId="0" builtinId="0" customBuiltin="1"/>
  </cellStyles>
  <dxfs count="0"/>
  <tableStyles count="0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://www.pro-rozpocty.cz/software-a-data/kros-4-ocenovani-a-rizeni-stavebni-vyroby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2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3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4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drawings/drawing5.xml><?xml version="1.0" encoding="utf-8"?>
<xdr:wsDr xmlns:xdr="http://schemas.openxmlformats.org/drawingml/2006/spreadsheetDrawing" xmlns:a="http://schemas.openxmlformats.org/drawingml/2006/main">
  <xdr:absoluteAnchor>
    <xdr:pos x="0" y="0"/>
    <xdr:ext cx="285750" cy="285750"/>
    <xdr:pic>
      <xdr:nvPicPr>
        <xdr:cNvPr id="2" name="Picture 1">
          <a:hlinkClick xmlns:r="http://schemas.openxmlformats.org/officeDocument/2006/relationships" r:id="rId1" tooltip="http://www.pro-rozpocty.cz/software-a-data/kros-4-ocenovani-a-rizeni-stavebni-vyroby/"/>
        </xdr:cNvPr>
        <xdr:cNvPicPr/>
      </xdr:nvPicPr>
      <xdr:blipFill>
        <a:blip xmlns:r="http://schemas.openxmlformats.org/officeDocument/2006/relationships" r:embed="rId2"/>
        <a:stretch>
          <a:fillRect/>
        </a:stretch>
      </xdr:blipFill>
      <xdr:spPr>
        <a:prstGeom prst="rect">
          <a:avLst/>
        </a:prstGeom>
      </xdr:spPr>
    </xdr:pic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3.xml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5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CM100"/>
  <sheetViews>
    <sheetView showGridLines="0" tabSelected="1" workbookViewId="0"/>
  </sheetViews>
  <sheetFormatPr defaultRowHeight="14.4"/>
  <cols>
    <col min="1" max="1" width="8.285156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515625" style="1" customWidth="1"/>
    <col min="35" max="35" width="31.7109375" style="1" customWidth="1"/>
    <col min="36" max="37" width="2.42578125" style="1" customWidth="1"/>
    <col min="38" max="38" width="8.28515625" style="1" customWidth="1"/>
    <col min="39" max="39" width="3.28515625" style="1" customWidth="1"/>
    <col min="40" max="40" width="13.28515625" style="1" customWidth="1"/>
    <col min="41" max="41" width="7.4257812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546875" style="1" hidden="1" customWidth="1"/>
    <col min="48" max="49" width="21.7109375" style="1" hidden="1" customWidth="1"/>
    <col min="50" max="51" width="25" style="1" hidden="1" customWidth="1"/>
    <col min="52" max="52" width="21.7109375" style="1" hidden="1" customWidth="1"/>
    <col min="53" max="53" width="19.140625" style="1" hidden="1" customWidth="1"/>
    <col min="54" max="54" width="25" style="1" hidden="1" customWidth="1"/>
    <col min="55" max="55" width="21.7109375" style="1" hidden="1" customWidth="1"/>
    <col min="56" max="56" width="19.140625" style="1" hidden="1" customWidth="1"/>
    <col min="57" max="57" width="66.42578125" style="1" customWidth="1"/>
    <col min="71" max="91" width="9.28515625" style="1" hidden="1"/>
  </cols>
  <sheetData>
    <row r="1" spans="1:74" ht="10.199999999999999">
      <c r="A1" s="15" t="s">
        <v>0</v>
      </c>
      <c r="AZ1" s="15" t="s">
        <v>1</v>
      </c>
      <c r="BA1" s="15" t="s">
        <v>2</v>
      </c>
      <c r="BB1" s="15" t="s">
        <v>1</v>
      </c>
      <c r="BT1" s="15" t="s">
        <v>3</v>
      </c>
      <c r="BU1" s="15" t="s">
        <v>3</v>
      </c>
      <c r="BV1" s="15" t="s">
        <v>4</v>
      </c>
    </row>
    <row r="2" spans="1:74" s="1" customFormat="1" ht="36.9" customHeight="1">
      <c r="AR2" s="236" t="s">
        <v>5</v>
      </c>
      <c r="AS2" s="221"/>
      <c r="AT2" s="221"/>
      <c r="AU2" s="221"/>
      <c r="AV2" s="221"/>
      <c r="AW2" s="221"/>
      <c r="AX2" s="221"/>
      <c r="AY2" s="221"/>
      <c r="AZ2" s="221"/>
      <c r="BA2" s="221"/>
      <c r="BB2" s="221"/>
      <c r="BC2" s="221"/>
      <c r="BD2" s="221"/>
      <c r="BE2" s="221"/>
      <c r="BS2" s="16" t="s">
        <v>6</v>
      </c>
      <c r="BT2" s="16" t="s">
        <v>7</v>
      </c>
    </row>
    <row r="3" spans="1:74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1:74" s="1" customFormat="1" ht="24.9" customHeight="1">
      <c r="B4" s="19"/>
      <c r="D4" s="20" t="s">
        <v>9</v>
      </c>
      <c r="AR4" s="19"/>
      <c r="AS4" s="21" t="s">
        <v>10</v>
      </c>
      <c r="BE4" s="22" t="s">
        <v>11</v>
      </c>
      <c r="BS4" s="16" t="s">
        <v>12</v>
      </c>
    </row>
    <row r="5" spans="1:74" s="1" customFormat="1" ht="12" customHeight="1">
      <c r="B5" s="19"/>
      <c r="D5" s="23" t="s">
        <v>13</v>
      </c>
      <c r="K5" s="220" t="s">
        <v>14</v>
      </c>
      <c r="L5" s="221"/>
      <c r="M5" s="221"/>
      <c r="N5" s="221"/>
      <c r="O5" s="221"/>
      <c r="P5" s="221"/>
      <c r="Q5" s="221"/>
      <c r="R5" s="221"/>
      <c r="S5" s="221"/>
      <c r="T5" s="221"/>
      <c r="U5" s="221"/>
      <c r="V5" s="221"/>
      <c r="W5" s="221"/>
      <c r="X5" s="221"/>
      <c r="Y5" s="221"/>
      <c r="Z5" s="221"/>
      <c r="AA5" s="221"/>
      <c r="AB5" s="221"/>
      <c r="AC5" s="221"/>
      <c r="AD5" s="221"/>
      <c r="AE5" s="221"/>
      <c r="AF5" s="221"/>
      <c r="AG5" s="221"/>
      <c r="AH5" s="221"/>
      <c r="AI5" s="221"/>
      <c r="AJ5" s="221"/>
      <c r="AK5" s="221"/>
      <c r="AL5" s="221"/>
      <c r="AM5" s="221"/>
      <c r="AN5" s="221"/>
      <c r="AO5" s="221"/>
      <c r="AR5" s="19"/>
      <c r="BE5" s="217" t="s">
        <v>15</v>
      </c>
      <c r="BS5" s="16" t="s">
        <v>6</v>
      </c>
    </row>
    <row r="6" spans="1:74" s="1" customFormat="1" ht="36.9" customHeight="1">
      <c r="B6" s="19"/>
      <c r="D6" s="25" t="s">
        <v>16</v>
      </c>
      <c r="K6" s="222" t="s">
        <v>17</v>
      </c>
      <c r="L6" s="221"/>
      <c r="M6" s="221"/>
      <c r="N6" s="221"/>
      <c r="O6" s="221"/>
      <c r="P6" s="221"/>
      <c r="Q6" s="221"/>
      <c r="R6" s="221"/>
      <c r="S6" s="221"/>
      <c r="T6" s="221"/>
      <c r="U6" s="221"/>
      <c r="V6" s="221"/>
      <c r="W6" s="221"/>
      <c r="X6" s="221"/>
      <c r="Y6" s="221"/>
      <c r="Z6" s="221"/>
      <c r="AA6" s="221"/>
      <c r="AB6" s="221"/>
      <c r="AC6" s="221"/>
      <c r="AD6" s="221"/>
      <c r="AE6" s="221"/>
      <c r="AF6" s="221"/>
      <c r="AG6" s="221"/>
      <c r="AH6" s="221"/>
      <c r="AI6" s="221"/>
      <c r="AJ6" s="221"/>
      <c r="AK6" s="221"/>
      <c r="AL6" s="221"/>
      <c r="AM6" s="221"/>
      <c r="AN6" s="221"/>
      <c r="AO6" s="221"/>
      <c r="AR6" s="19"/>
      <c r="BE6" s="218"/>
      <c r="BS6" s="16" t="s">
        <v>6</v>
      </c>
    </row>
    <row r="7" spans="1:74" s="1" customFormat="1" ht="12" customHeight="1">
      <c r="B7" s="19"/>
      <c r="D7" s="26" t="s">
        <v>18</v>
      </c>
      <c r="K7" s="24" t="s">
        <v>1</v>
      </c>
      <c r="AK7" s="26" t="s">
        <v>19</v>
      </c>
      <c r="AN7" s="24" t="s">
        <v>1</v>
      </c>
      <c r="AR7" s="19"/>
      <c r="BE7" s="218"/>
      <c r="BS7" s="16" t="s">
        <v>6</v>
      </c>
    </row>
    <row r="8" spans="1:74" s="1" customFormat="1" ht="12" customHeight="1">
      <c r="B8" s="19"/>
      <c r="D8" s="26" t="s">
        <v>20</v>
      </c>
      <c r="K8" s="24" t="s">
        <v>21</v>
      </c>
      <c r="AK8" s="26" t="s">
        <v>22</v>
      </c>
      <c r="AN8" s="27" t="s">
        <v>23</v>
      </c>
      <c r="AR8" s="19"/>
      <c r="BE8" s="218"/>
      <c r="BS8" s="16" t="s">
        <v>6</v>
      </c>
    </row>
    <row r="9" spans="1:74" s="1" customFormat="1" ht="14.4" customHeight="1">
      <c r="B9" s="19"/>
      <c r="AR9" s="19"/>
      <c r="BE9" s="218"/>
      <c r="BS9" s="16" t="s">
        <v>6</v>
      </c>
    </row>
    <row r="10" spans="1:74" s="1" customFormat="1" ht="12" customHeight="1">
      <c r="B10" s="19"/>
      <c r="D10" s="26" t="s">
        <v>24</v>
      </c>
      <c r="AK10" s="26" t="s">
        <v>25</v>
      </c>
      <c r="AN10" s="24" t="s">
        <v>1</v>
      </c>
      <c r="AR10" s="19"/>
      <c r="BE10" s="218"/>
      <c r="BS10" s="16" t="s">
        <v>6</v>
      </c>
    </row>
    <row r="11" spans="1:74" s="1" customFormat="1" ht="18.45" customHeight="1">
      <c r="B11" s="19"/>
      <c r="E11" s="24" t="s">
        <v>21</v>
      </c>
      <c r="AK11" s="26" t="s">
        <v>26</v>
      </c>
      <c r="AN11" s="24" t="s">
        <v>1</v>
      </c>
      <c r="AR11" s="19"/>
      <c r="BE11" s="218"/>
      <c r="BS11" s="16" t="s">
        <v>6</v>
      </c>
    </row>
    <row r="12" spans="1:74" s="1" customFormat="1" ht="6.9" customHeight="1">
      <c r="B12" s="19"/>
      <c r="AR12" s="19"/>
      <c r="BE12" s="218"/>
      <c r="BS12" s="16" t="s">
        <v>6</v>
      </c>
    </row>
    <row r="13" spans="1:74" s="1" customFormat="1" ht="12" customHeight="1">
      <c r="B13" s="19"/>
      <c r="D13" s="26" t="s">
        <v>27</v>
      </c>
      <c r="AK13" s="26" t="s">
        <v>25</v>
      </c>
      <c r="AN13" s="28" t="s">
        <v>28</v>
      </c>
      <c r="AR13" s="19"/>
      <c r="BE13" s="218"/>
      <c r="BS13" s="16" t="s">
        <v>6</v>
      </c>
    </row>
    <row r="14" spans="1:74" ht="13.2">
      <c r="B14" s="19"/>
      <c r="E14" s="223" t="s">
        <v>28</v>
      </c>
      <c r="F14" s="224"/>
      <c r="G14" s="224"/>
      <c r="H14" s="224"/>
      <c r="I14" s="224"/>
      <c r="J14" s="224"/>
      <c r="K14" s="224"/>
      <c r="L14" s="224"/>
      <c r="M14" s="224"/>
      <c r="N14" s="224"/>
      <c r="O14" s="224"/>
      <c r="P14" s="224"/>
      <c r="Q14" s="224"/>
      <c r="R14" s="224"/>
      <c r="S14" s="224"/>
      <c r="T14" s="224"/>
      <c r="U14" s="224"/>
      <c r="V14" s="224"/>
      <c r="W14" s="224"/>
      <c r="X14" s="224"/>
      <c r="Y14" s="224"/>
      <c r="Z14" s="224"/>
      <c r="AA14" s="224"/>
      <c r="AB14" s="224"/>
      <c r="AC14" s="224"/>
      <c r="AD14" s="224"/>
      <c r="AE14" s="224"/>
      <c r="AF14" s="224"/>
      <c r="AG14" s="224"/>
      <c r="AH14" s="224"/>
      <c r="AI14" s="224"/>
      <c r="AJ14" s="224"/>
      <c r="AK14" s="26" t="s">
        <v>26</v>
      </c>
      <c r="AN14" s="28" t="s">
        <v>28</v>
      </c>
      <c r="AR14" s="19"/>
      <c r="BE14" s="218"/>
      <c r="BS14" s="16" t="s">
        <v>6</v>
      </c>
    </row>
    <row r="15" spans="1:74" s="1" customFormat="1" ht="6.9" customHeight="1">
      <c r="B15" s="19"/>
      <c r="AR15" s="19"/>
      <c r="BE15" s="218"/>
      <c r="BS15" s="16" t="s">
        <v>3</v>
      </c>
    </row>
    <row r="16" spans="1:74" s="1" customFormat="1" ht="12" customHeight="1">
      <c r="B16" s="19"/>
      <c r="D16" s="26" t="s">
        <v>29</v>
      </c>
      <c r="AK16" s="26" t="s">
        <v>25</v>
      </c>
      <c r="AN16" s="24" t="s">
        <v>1</v>
      </c>
      <c r="AR16" s="19"/>
      <c r="BE16" s="218"/>
      <c r="BS16" s="16" t="s">
        <v>3</v>
      </c>
    </row>
    <row r="17" spans="1:71" s="1" customFormat="1" ht="18.45" customHeight="1">
      <c r="B17" s="19"/>
      <c r="E17" s="24" t="s">
        <v>21</v>
      </c>
      <c r="AK17" s="26" t="s">
        <v>26</v>
      </c>
      <c r="AN17" s="24" t="s">
        <v>1</v>
      </c>
      <c r="AR17" s="19"/>
      <c r="BE17" s="218"/>
      <c r="BS17" s="16" t="s">
        <v>30</v>
      </c>
    </row>
    <row r="18" spans="1:71" s="1" customFormat="1" ht="6.9" customHeight="1">
      <c r="B18" s="19"/>
      <c r="AR18" s="19"/>
      <c r="BE18" s="218"/>
      <c r="BS18" s="16" t="s">
        <v>6</v>
      </c>
    </row>
    <row r="19" spans="1:71" s="1" customFormat="1" ht="12" customHeight="1">
      <c r="B19" s="19"/>
      <c r="D19" s="26" t="s">
        <v>31</v>
      </c>
      <c r="AK19" s="26" t="s">
        <v>25</v>
      </c>
      <c r="AN19" s="24" t="s">
        <v>1</v>
      </c>
      <c r="AR19" s="19"/>
      <c r="BE19" s="218"/>
      <c r="BS19" s="16" t="s">
        <v>6</v>
      </c>
    </row>
    <row r="20" spans="1:71" s="1" customFormat="1" ht="18.45" customHeight="1">
      <c r="B20" s="19"/>
      <c r="E20" s="24" t="s">
        <v>32</v>
      </c>
      <c r="AK20" s="26" t="s">
        <v>26</v>
      </c>
      <c r="AN20" s="24" t="s">
        <v>1</v>
      </c>
      <c r="AR20" s="19"/>
      <c r="BE20" s="218"/>
      <c r="BS20" s="16" t="s">
        <v>3</v>
      </c>
    </row>
    <row r="21" spans="1:71" s="1" customFormat="1" ht="6.9" customHeight="1">
      <c r="B21" s="19"/>
      <c r="AR21" s="19"/>
      <c r="BE21" s="218"/>
    </row>
    <row r="22" spans="1:71" s="1" customFormat="1" ht="12" customHeight="1">
      <c r="B22" s="19"/>
      <c r="D22" s="26" t="s">
        <v>33</v>
      </c>
      <c r="AR22" s="19"/>
      <c r="BE22" s="218"/>
    </row>
    <row r="23" spans="1:71" s="1" customFormat="1" ht="16.5" customHeight="1">
      <c r="B23" s="19"/>
      <c r="E23" s="225" t="s">
        <v>1</v>
      </c>
      <c r="F23" s="225"/>
      <c r="G23" s="225"/>
      <c r="H23" s="225"/>
      <c r="I23" s="225"/>
      <c r="J23" s="225"/>
      <c r="K23" s="225"/>
      <c r="L23" s="225"/>
      <c r="M23" s="225"/>
      <c r="N23" s="225"/>
      <c r="O23" s="225"/>
      <c r="P23" s="225"/>
      <c r="Q23" s="225"/>
      <c r="R23" s="225"/>
      <c r="S23" s="225"/>
      <c r="T23" s="225"/>
      <c r="U23" s="225"/>
      <c r="V23" s="225"/>
      <c r="W23" s="225"/>
      <c r="X23" s="225"/>
      <c r="Y23" s="225"/>
      <c r="Z23" s="225"/>
      <c r="AA23" s="225"/>
      <c r="AB23" s="225"/>
      <c r="AC23" s="225"/>
      <c r="AD23" s="225"/>
      <c r="AE23" s="225"/>
      <c r="AF23" s="225"/>
      <c r="AG23" s="225"/>
      <c r="AH23" s="225"/>
      <c r="AI23" s="225"/>
      <c r="AJ23" s="225"/>
      <c r="AK23" s="225"/>
      <c r="AL23" s="225"/>
      <c r="AM23" s="225"/>
      <c r="AN23" s="225"/>
      <c r="AR23" s="19"/>
      <c r="BE23" s="218"/>
    </row>
    <row r="24" spans="1:71" s="1" customFormat="1" ht="6.9" customHeight="1">
      <c r="B24" s="19"/>
      <c r="AR24" s="19"/>
      <c r="BE24" s="218"/>
    </row>
    <row r="25" spans="1:71" s="1" customFormat="1" ht="6.9" customHeight="1">
      <c r="B25" s="19"/>
      <c r="D25" s="30"/>
      <c r="E25" s="30"/>
      <c r="F25" s="30"/>
      <c r="G25" s="30"/>
      <c r="H25" s="30"/>
      <c r="I25" s="30"/>
      <c r="J25" s="30"/>
      <c r="K25" s="30"/>
      <c r="L25" s="30"/>
      <c r="M25" s="30"/>
      <c r="N25" s="30"/>
      <c r="O25" s="30"/>
      <c r="P25" s="30"/>
      <c r="Q25" s="30"/>
      <c r="R25" s="30"/>
      <c r="S25" s="30"/>
      <c r="T25" s="30"/>
      <c r="U25" s="30"/>
      <c r="V25" s="30"/>
      <c r="W25" s="30"/>
      <c r="X25" s="30"/>
      <c r="Y25" s="30"/>
      <c r="Z25" s="30"/>
      <c r="AA25" s="30"/>
      <c r="AB25" s="30"/>
      <c r="AC25" s="30"/>
      <c r="AD25" s="30"/>
      <c r="AE25" s="30"/>
      <c r="AF25" s="30"/>
      <c r="AG25" s="30"/>
      <c r="AH25" s="30"/>
      <c r="AI25" s="30"/>
      <c r="AJ25" s="30"/>
      <c r="AK25" s="30"/>
      <c r="AL25" s="30"/>
      <c r="AM25" s="30"/>
      <c r="AN25" s="30"/>
      <c r="AO25" s="30"/>
      <c r="AR25" s="19"/>
      <c r="BE25" s="218"/>
    </row>
    <row r="26" spans="1:71" s="2" customFormat="1" ht="25.95" customHeight="1">
      <c r="A26" s="31"/>
      <c r="B26" s="32"/>
      <c r="C26" s="31"/>
      <c r="D26" s="33" t="s">
        <v>34</v>
      </c>
      <c r="E26" s="34"/>
      <c r="F26" s="34"/>
      <c r="G26" s="34"/>
      <c r="H26" s="34"/>
      <c r="I26" s="34"/>
      <c r="J26" s="34"/>
      <c r="K26" s="34"/>
      <c r="L26" s="34"/>
      <c r="M26" s="34"/>
      <c r="N26" s="34"/>
      <c r="O26" s="34"/>
      <c r="P26" s="34"/>
      <c r="Q26" s="34"/>
      <c r="R26" s="34"/>
      <c r="S26" s="34"/>
      <c r="T26" s="34"/>
      <c r="U26" s="34"/>
      <c r="V26" s="34"/>
      <c r="W26" s="34"/>
      <c r="X26" s="34"/>
      <c r="Y26" s="34"/>
      <c r="Z26" s="34"/>
      <c r="AA26" s="34"/>
      <c r="AB26" s="34"/>
      <c r="AC26" s="34"/>
      <c r="AD26" s="34"/>
      <c r="AE26" s="34"/>
      <c r="AF26" s="34"/>
      <c r="AG26" s="34"/>
      <c r="AH26" s="34"/>
      <c r="AI26" s="34"/>
      <c r="AJ26" s="34"/>
      <c r="AK26" s="226">
        <f>ROUND(AG94,2)</f>
        <v>0</v>
      </c>
      <c r="AL26" s="227"/>
      <c r="AM26" s="227"/>
      <c r="AN26" s="227"/>
      <c r="AO26" s="227"/>
      <c r="AP26" s="31"/>
      <c r="AQ26" s="31"/>
      <c r="AR26" s="32"/>
      <c r="BE26" s="218"/>
    </row>
    <row r="27" spans="1:71" s="2" customFormat="1" ht="6.9" customHeight="1">
      <c r="A27" s="31"/>
      <c r="B27" s="32"/>
      <c r="C27" s="31"/>
      <c r="D27" s="31"/>
      <c r="E27" s="31"/>
      <c r="F27" s="31"/>
      <c r="G27" s="31"/>
      <c r="H27" s="31"/>
      <c r="I27" s="31"/>
      <c r="J27" s="31"/>
      <c r="K27" s="31"/>
      <c r="L27" s="31"/>
      <c r="M27" s="31"/>
      <c r="N27" s="31"/>
      <c r="O27" s="31"/>
      <c r="P27" s="31"/>
      <c r="Q27" s="31"/>
      <c r="R27" s="31"/>
      <c r="S27" s="31"/>
      <c r="T27" s="31"/>
      <c r="U27" s="31"/>
      <c r="V27" s="31"/>
      <c r="W27" s="31"/>
      <c r="X27" s="31"/>
      <c r="Y27" s="31"/>
      <c r="Z27" s="31"/>
      <c r="AA27" s="31"/>
      <c r="AB27" s="31"/>
      <c r="AC27" s="31"/>
      <c r="AD27" s="31"/>
      <c r="AE27" s="31"/>
      <c r="AF27" s="31"/>
      <c r="AG27" s="31"/>
      <c r="AH27" s="31"/>
      <c r="AI27" s="31"/>
      <c r="AJ27" s="31"/>
      <c r="AK27" s="31"/>
      <c r="AL27" s="31"/>
      <c r="AM27" s="31"/>
      <c r="AN27" s="31"/>
      <c r="AO27" s="31"/>
      <c r="AP27" s="31"/>
      <c r="AQ27" s="31"/>
      <c r="AR27" s="32"/>
      <c r="BE27" s="218"/>
    </row>
    <row r="28" spans="1:71" s="2" customFormat="1" ht="13.2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228" t="s">
        <v>35</v>
      </c>
      <c r="M28" s="228"/>
      <c r="N28" s="228"/>
      <c r="O28" s="228"/>
      <c r="P28" s="228"/>
      <c r="Q28" s="31"/>
      <c r="R28" s="31"/>
      <c r="S28" s="31"/>
      <c r="T28" s="31"/>
      <c r="U28" s="31"/>
      <c r="V28" s="31"/>
      <c r="W28" s="228" t="s">
        <v>36</v>
      </c>
      <c r="X28" s="228"/>
      <c r="Y28" s="228"/>
      <c r="Z28" s="228"/>
      <c r="AA28" s="228"/>
      <c r="AB28" s="228"/>
      <c r="AC28" s="228"/>
      <c r="AD28" s="228"/>
      <c r="AE28" s="228"/>
      <c r="AF28" s="31"/>
      <c r="AG28" s="31"/>
      <c r="AH28" s="31"/>
      <c r="AI28" s="31"/>
      <c r="AJ28" s="31"/>
      <c r="AK28" s="228" t="s">
        <v>37</v>
      </c>
      <c r="AL28" s="228"/>
      <c r="AM28" s="228"/>
      <c r="AN28" s="228"/>
      <c r="AO28" s="228"/>
      <c r="AP28" s="31"/>
      <c r="AQ28" s="31"/>
      <c r="AR28" s="32"/>
      <c r="BE28" s="218"/>
    </row>
    <row r="29" spans="1:71" s="3" customFormat="1" ht="14.4" customHeight="1">
      <c r="B29" s="36"/>
      <c r="D29" s="26" t="s">
        <v>38</v>
      </c>
      <c r="F29" s="26" t="s">
        <v>39</v>
      </c>
      <c r="L29" s="231">
        <v>0.21</v>
      </c>
      <c r="M29" s="230"/>
      <c r="N29" s="230"/>
      <c r="O29" s="230"/>
      <c r="P29" s="230"/>
      <c r="W29" s="229">
        <f>ROUND(AZ94, 2)</f>
        <v>0</v>
      </c>
      <c r="X29" s="230"/>
      <c r="Y29" s="230"/>
      <c r="Z29" s="230"/>
      <c r="AA29" s="230"/>
      <c r="AB29" s="230"/>
      <c r="AC29" s="230"/>
      <c r="AD29" s="230"/>
      <c r="AE29" s="230"/>
      <c r="AK29" s="229">
        <f>ROUND(AV94, 2)</f>
        <v>0</v>
      </c>
      <c r="AL29" s="230"/>
      <c r="AM29" s="230"/>
      <c r="AN29" s="230"/>
      <c r="AO29" s="230"/>
      <c r="AR29" s="36"/>
      <c r="BE29" s="219"/>
    </row>
    <row r="30" spans="1:71" s="3" customFormat="1" ht="14.4" customHeight="1">
      <c r="B30" s="36"/>
      <c r="F30" s="26" t="s">
        <v>40</v>
      </c>
      <c r="L30" s="231">
        <v>0.15</v>
      </c>
      <c r="M30" s="230"/>
      <c r="N30" s="230"/>
      <c r="O30" s="230"/>
      <c r="P30" s="230"/>
      <c r="W30" s="229">
        <f>ROUND(BA94, 2)</f>
        <v>0</v>
      </c>
      <c r="X30" s="230"/>
      <c r="Y30" s="230"/>
      <c r="Z30" s="230"/>
      <c r="AA30" s="230"/>
      <c r="AB30" s="230"/>
      <c r="AC30" s="230"/>
      <c r="AD30" s="230"/>
      <c r="AE30" s="230"/>
      <c r="AK30" s="229">
        <f>ROUND(AW94, 2)</f>
        <v>0</v>
      </c>
      <c r="AL30" s="230"/>
      <c r="AM30" s="230"/>
      <c r="AN30" s="230"/>
      <c r="AO30" s="230"/>
      <c r="AR30" s="36"/>
      <c r="BE30" s="219"/>
    </row>
    <row r="31" spans="1:71" s="3" customFormat="1" ht="14.4" hidden="1" customHeight="1">
      <c r="B31" s="36"/>
      <c r="F31" s="26" t="s">
        <v>41</v>
      </c>
      <c r="L31" s="231">
        <v>0.21</v>
      </c>
      <c r="M31" s="230"/>
      <c r="N31" s="230"/>
      <c r="O31" s="230"/>
      <c r="P31" s="230"/>
      <c r="W31" s="229">
        <f>ROUND(BB94, 2)</f>
        <v>0</v>
      </c>
      <c r="X31" s="230"/>
      <c r="Y31" s="230"/>
      <c r="Z31" s="230"/>
      <c r="AA31" s="230"/>
      <c r="AB31" s="230"/>
      <c r="AC31" s="230"/>
      <c r="AD31" s="230"/>
      <c r="AE31" s="230"/>
      <c r="AK31" s="229">
        <v>0</v>
      </c>
      <c r="AL31" s="230"/>
      <c r="AM31" s="230"/>
      <c r="AN31" s="230"/>
      <c r="AO31" s="230"/>
      <c r="AR31" s="36"/>
      <c r="BE31" s="219"/>
    </row>
    <row r="32" spans="1:71" s="3" customFormat="1" ht="14.4" hidden="1" customHeight="1">
      <c r="B32" s="36"/>
      <c r="F32" s="26" t="s">
        <v>42</v>
      </c>
      <c r="L32" s="231">
        <v>0.15</v>
      </c>
      <c r="M32" s="230"/>
      <c r="N32" s="230"/>
      <c r="O32" s="230"/>
      <c r="P32" s="230"/>
      <c r="W32" s="229">
        <f>ROUND(BC94, 2)</f>
        <v>0</v>
      </c>
      <c r="X32" s="230"/>
      <c r="Y32" s="230"/>
      <c r="Z32" s="230"/>
      <c r="AA32" s="230"/>
      <c r="AB32" s="230"/>
      <c r="AC32" s="230"/>
      <c r="AD32" s="230"/>
      <c r="AE32" s="230"/>
      <c r="AK32" s="229">
        <v>0</v>
      </c>
      <c r="AL32" s="230"/>
      <c r="AM32" s="230"/>
      <c r="AN32" s="230"/>
      <c r="AO32" s="230"/>
      <c r="AR32" s="36"/>
      <c r="BE32" s="219"/>
    </row>
    <row r="33" spans="1:57" s="3" customFormat="1" ht="14.4" hidden="1" customHeight="1">
      <c r="B33" s="36"/>
      <c r="F33" s="26" t="s">
        <v>43</v>
      </c>
      <c r="L33" s="231">
        <v>0</v>
      </c>
      <c r="M33" s="230"/>
      <c r="N33" s="230"/>
      <c r="O33" s="230"/>
      <c r="P33" s="230"/>
      <c r="W33" s="229">
        <f>ROUND(BD94, 2)</f>
        <v>0</v>
      </c>
      <c r="X33" s="230"/>
      <c r="Y33" s="230"/>
      <c r="Z33" s="230"/>
      <c r="AA33" s="230"/>
      <c r="AB33" s="230"/>
      <c r="AC33" s="230"/>
      <c r="AD33" s="230"/>
      <c r="AE33" s="230"/>
      <c r="AK33" s="229">
        <v>0</v>
      </c>
      <c r="AL33" s="230"/>
      <c r="AM33" s="230"/>
      <c r="AN33" s="230"/>
      <c r="AO33" s="230"/>
      <c r="AR33" s="36"/>
      <c r="BE33" s="219"/>
    </row>
    <row r="34" spans="1:57" s="2" customFormat="1" ht="6.9" customHeight="1">
      <c r="A34" s="31"/>
      <c r="B34" s="32"/>
      <c r="C34" s="31"/>
      <c r="D34" s="31"/>
      <c r="E34" s="31"/>
      <c r="F34" s="31"/>
      <c r="G34" s="31"/>
      <c r="H34" s="31"/>
      <c r="I34" s="31"/>
      <c r="J34" s="31"/>
      <c r="K34" s="31"/>
      <c r="L34" s="31"/>
      <c r="M34" s="31"/>
      <c r="N34" s="31"/>
      <c r="O34" s="31"/>
      <c r="P34" s="31"/>
      <c r="Q34" s="31"/>
      <c r="R34" s="3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  <c r="AF34" s="31"/>
      <c r="AG34" s="31"/>
      <c r="AH34" s="31"/>
      <c r="AI34" s="31"/>
      <c r="AJ34" s="31"/>
      <c r="AK34" s="31"/>
      <c r="AL34" s="31"/>
      <c r="AM34" s="31"/>
      <c r="AN34" s="31"/>
      <c r="AO34" s="31"/>
      <c r="AP34" s="31"/>
      <c r="AQ34" s="31"/>
      <c r="AR34" s="32"/>
      <c r="BE34" s="218"/>
    </row>
    <row r="35" spans="1:57" s="2" customFormat="1" ht="25.95" customHeight="1">
      <c r="A35" s="31"/>
      <c r="B35" s="32"/>
      <c r="C35" s="37"/>
      <c r="D35" s="38" t="s">
        <v>44</v>
      </c>
      <c r="E35" s="39"/>
      <c r="F35" s="39"/>
      <c r="G35" s="39"/>
      <c r="H35" s="39"/>
      <c r="I35" s="39"/>
      <c r="J35" s="39"/>
      <c r="K35" s="39"/>
      <c r="L35" s="39"/>
      <c r="M35" s="39"/>
      <c r="N35" s="39"/>
      <c r="O35" s="39"/>
      <c r="P35" s="39"/>
      <c r="Q35" s="39"/>
      <c r="R35" s="39"/>
      <c r="S35" s="39"/>
      <c r="T35" s="40" t="s">
        <v>45</v>
      </c>
      <c r="U35" s="39"/>
      <c r="V35" s="39"/>
      <c r="W35" s="39"/>
      <c r="X35" s="235" t="s">
        <v>46</v>
      </c>
      <c r="Y35" s="233"/>
      <c r="Z35" s="233"/>
      <c r="AA35" s="233"/>
      <c r="AB35" s="233"/>
      <c r="AC35" s="39"/>
      <c r="AD35" s="39"/>
      <c r="AE35" s="39"/>
      <c r="AF35" s="39"/>
      <c r="AG35" s="39"/>
      <c r="AH35" s="39"/>
      <c r="AI35" s="39"/>
      <c r="AJ35" s="39"/>
      <c r="AK35" s="232">
        <f>SUM(AK26:AK33)</f>
        <v>0</v>
      </c>
      <c r="AL35" s="233"/>
      <c r="AM35" s="233"/>
      <c r="AN35" s="233"/>
      <c r="AO35" s="234"/>
      <c r="AP35" s="37"/>
      <c r="AQ35" s="37"/>
      <c r="AR35" s="32"/>
      <c r="BE35" s="31"/>
    </row>
    <row r="36" spans="1:57" s="2" customFormat="1" ht="6.9" customHeight="1">
      <c r="A36" s="31"/>
      <c r="B36" s="32"/>
      <c r="C36" s="31"/>
      <c r="D36" s="31"/>
      <c r="E36" s="31"/>
      <c r="F36" s="31"/>
      <c r="G36" s="31"/>
      <c r="H36" s="31"/>
      <c r="I36" s="31"/>
      <c r="J36" s="31"/>
      <c r="K36" s="31"/>
      <c r="L36" s="31"/>
      <c r="M36" s="31"/>
      <c r="N36" s="31"/>
      <c r="O36" s="31"/>
      <c r="P36" s="31"/>
      <c r="Q36" s="31"/>
      <c r="R36" s="3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  <c r="AF36" s="31"/>
      <c r="AG36" s="31"/>
      <c r="AH36" s="31"/>
      <c r="AI36" s="31"/>
      <c r="AJ36" s="31"/>
      <c r="AK36" s="31"/>
      <c r="AL36" s="31"/>
      <c r="AM36" s="31"/>
      <c r="AN36" s="31"/>
      <c r="AO36" s="31"/>
      <c r="AP36" s="31"/>
      <c r="AQ36" s="31"/>
      <c r="AR36" s="32"/>
      <c r="BE36" s="31"/>
    </row>
    <row r="37" spans="1:57" s="2" customFormat="1" ht="14.4" customHeight="1">
      <c r="A37" s="31"/>
      <c r="B37" s="32"/>
      <c r="C37" s="31"/>
      <c r="D37" s="31"/>
      <c r="E37" s="31"/>
      <c r="F37" s="31"/>
      <c r="G37" s="31"/>
      <c r="H37" s="31"/>
      <c r="I37" s="31"/>
      <c r="J37" s="31"/>
      <c r="K37" s="31"/>
      <c r="L37" s="31"/>
      <c r="M37" s="31"/>
      <c r="N37" s="31"/>
      <c r="O37" s="31"/>
      <c r="P37" s="31"/>
      <c r="Q37" s="31"/>
      <c r="R37" s="3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  <c r="AF37" s="31"/>
      <c r="AG37" s="31"/>
      <c r="AH37" s="31"/>
      <c r="AI37" s="31"/>
      <c r="AJ37" s="31"/>
      <c r="AK37" s="31"/>
      <c r="AL37" s="31"/>
      <c r="AM37" s="31"/>
      <c r="AN37" s="31"/>
      <c r="AO37" s="31"/>
      <c r="AP37" s="31"/>
      <c r="AQ37" s="31"/>
      <c r="AR37" s="32"/>
      <c r="BE37" s="31"/>
    </row>
    <row r="38" spans="1:57" s="1" customFormat="1" ht="14.4" customHeight="1">
      <c r="B38" s="19"/>
      <c r="AR38" s="19"/>
    </row>
    <row r="39" spans="1:57" s="1" customFormat="1" ht="14.4" customHeight="1">
      <c r="B39" s="19"/>
      <c r="AR39" s="19"/>
    </row>
    <row r="40" spans="1:57" s="1" customFormat="1" ht="14.4" customHeight="1">
      <c r="B40" s="19"/>
      <c r="AR40" s="19"/>
    </row>
    <row r="41" spans="1:57" s="1" customFormat="1" ht="14.4" customHeight="1">
      <c r="B41" s="19"/>
      <c r="AR41" s="19"/>
    </row>
    <row r="42" spans="1:57" s="1" customFormat="1" ht="14.4" customHeight="1">
      <c r="B42" s="19"/>
      <c r="AR42" s="19"/>
    </row>
    <row r="43" spans="1:57" s="1" customFormat="1" ht="14.4" customHeight="1">
      <c r="B43" s="19"/>
      <c r="AR43" s="19"/>
    </row>
    <row r="44" spans="1:57" s="1" customFormat="1" ht="14.4" customHeight="1">
      <c r="B44" s="19"/>
      <c r="AR44" s="19"/>
    </row>
    <row r="45" spans="1:57" s="1" customFormat="1" ht="14.4" customHeight="1">
      <c r="B45" s="19"/>
      <c r="AR45" s="19"/>
    </row>
    <row r="46" spans="1:57" s="1" customFormat="1" ht="14.4" customHeight="1">
      <c r="B46" s="19"/>
      <c r="AR46" s="19"/>
    </row>
    <row r="47" spans="1:57" s="1" customFormat="1" ht="14.4" customHeight="1">
      <c r="B47" s="19"/>
      <c r="AR47" s="19"/>
    </row>
    <row r="48" spans="1:57" s="1" customFormat="1" ht="14.4" customHeight="1">
      <c r="B48" s="19"/>
      <c r="AR48" s="19"/>
    </row>
    <row r="49" spans="1:57" s="2" customFormat="1" ht="14.4" customHeight="1">
      <c r="B49" s="41"/>
      <c r="D49" s="42" t="s">
        <v>47</v>
      </c>
      <c r="E49" s="43"/>
      <c r="F49" s="43"/>
      <c r="G49" s="43"/>
      <c r="H49" s="43"/>
      <c r="I49" s="43"/>
      <c r="J49" s="43"/>
      <c r="K49" s="43"/>
      <c r="L49" s="43"/>
      <c r="M49" s="43"/>
      <c r="N49" s="43"/>
      <c r="O49" s="43"/>
      <c r="P49" s="43"/>
      <c r="Q49" s="43"/>
      <c r="R49" s="43"/>
      <c r="S49" s="43"/>
      <c r="T49" s="43"/>
      <c r="U49" s="43"/>
      <c r="V49" s="43"/>
      <c r="W49" s="43"/>
      <c r="X49" s="43"/>
      <c r="Y49" s="43"/>
      <c r="Z49" s="43"/>
      <c r="AA49" s="43"/>
      <c r="AB49" s="43"/>
      <c r="AC49" s="43"/>
      <c r="AD49" s="43"/>
      <c r="AE49" s="43"/>
      <c r="AF49" s="43"/>
      <c r="AG49" s="43"/>
      <c r="AH49" s="42" t="s">
        <v>48</v>
      </c>
      <c r="AI49" s="43"/>
      <c r="AJ49" s="43"/>
      <c r="AK49" s="43"/>
      <c r="AL49" s="43"/>
      <c r="AM49" s="43"/>
      <c r="AN49" s="43"/>
      <c r="AO49" s="43"/>
      <c r="AR49" s="41"/>
    </row>
    <row r="50" spans="1:57" ht="10.199999999999999">
      <c r="B50" s="19"/>
      <c r="AR50" s="19"/>
    </row>
    <row r="51" spans="1:57" ht="10.199999999999999">
      <c r="B51" s="19"/>
      <c r="AR51" s="19"/>
    </row>
    <row r="52" spans="1:57" ht="10.199999999999999">
      <c r="B52" s="19"/>
      <c r="AR52" s="19"/>
    </row>
    <row r="53" spans="1:57" ht="10.199999999999999">
      <c r="B53" s="19"/>
      <c r="AR53" s="19"/>
    </row>
    <row r="54" spans="1:57" ht="10.199999999999999">
      <c r="B54" s="19"/>
      <c r="AR54" s="19"/>
    </row>
    <row r="55" spans="1:57" ht="10.199999999999999">
      <c r="B55" s="19"/>
      <c r="AR55" s="19"/>
    </row>
    <row r="56" spans="1:57" ht="10.199999999999999">
      <c r="B56" s="19"/>
      <c r="AR56" s="19"/>
    </row>
    <row r="57" spans="1:57" ht="10.199999999999999">
      <c r="B57" s="19"/>
      <c r="AR57" s="19"/>
    </row>
    <row r="58" spans="1:57" ht="10.199999999999999">
      <c r="B58" s="19"/>
      <c r="AR58" s="19"/>
    </row>
    <row r="59" spans="1:57" ht="10.199999999999999">
      <c r="B59" s="19"/>
      <c r="AR59" s="19"/>
    </row>
    <row r="60" spans="1:57" s="2" customFormat="1" ht="13.2">
      <c r="A60" s="31"/>
      <c r="B60" s="32"/>
      <c r="C60" s="31"/>
      <c r="D60" s="44" t="s">
        <v>49</v>
      </c>
      <c r="E60" s="34"/>
      <c r="F60" s="34"/>
      <c r="G60" s="34"/>
      <c r="H60" s="34"/>
      <c r="I60" s="34"/>
      <c r="J60" s="34"/>
      <c r="K60" s="34"/>
      <c r="L60" s="34"/>
      <c r="M60" s="34"/>
      <c r="N60" s="34"/>
      <c r="O60" s="34"/>
      <c r="P60" s="34"/>
      <c r="Q60" s="34"/>
      <c r="R60" s="34"/>
      <c r="S60" s="34"/>
      <c r="T60" s="34"/>
      <c r="U60" s="34"/>
      <c r="V60" s="44" t="s">
        <v>50</v>
      </c>
      <c r="W60" s="34"/>
      <c r="X60" s="34"/>
      <c r="Y60" s="34"/>
      <c r="Z60" s="34"/>
      <c r="AA60" s="34"/>
      <c r="AB60" s="34"/>
      <c r="AC60" s="34"/>
      <c r="AD60" s="34"/>
      <c r="AE60" s="34"/>
      <c r="AF60" s="34"/>
      <c r="AG60" s="34"/>
      <c r="AH60" s="44" t="s">
        <v>49</v>
      </c>
      <c r="AI60" s="34"/>
      <c r="AJ60" s="34"/>
      <c r="AK60" s="34"/>
      <c r="AL60" s="34"/>
      <c r="AM60" s="44" t="s">
        <v>50</v>
      </c>
      <c r="AN60" s="34"/>
      <c r="AO60" s="34"/>
      <c r="AP60" s="31"/>
      <c r="AQ60" s="31"/>
      <c r="AR60" s="32"/>
      <c r="BE60" s="31"/>
    </row>
    <row r="61" spans="1:57" ht="10.199999999999999">
      <c r="B61" s="19"/>
      <c r="AR61" s="19"/>
    </row>
    <row r="62" spans="1:57" ht="10.199999999999999">
      <c r="B62" s="19"/>
      <c r="AR62" s="19"/>
    </row>
    <row r="63" spans="1:57" ht="10.199999999999999">
      <c r="B63" s="19"/>
      <c r="AR63" s="19"/>
    </row>
    <row r="64" spans="1:57" s="2" customFormat="1" ht="13.2">
      <c r="A64" s="31"/>
      <c r="B64" s="32"/>
      <c r="C64" s="31"/>
      <c r="D64" s="42" t="s">
        <v>51</v>
      </c>
      <c r="E64" s="45"/>
      <c r="F64" s="45"/>
      <c r="G64" s="45"/>
      <c r="H64" s="45"/>
      <c r="I64" s="45"/>
      <c r="J64" s="45"/>
      <c r="K64" s="45"/>
      <c r="L64" s="45"/>
      <c r="M64" s="45"/>
      <c r="N64" s="45"/>
      <c r="O64" s="45"/>
      <c r="P64" s="45"/>
      <c r="Q64" s="45"/>
      <c r="R64" s="45"/>
      <c r="S64" s="45"/>
      <c r="T64" s="45"/>
      <c r="U64" s="45"/>
      <c r="V64" s="45"/>
      <c r="W64" s="45"/>
      <c r="X64" s="45"/>
      <c r="Y64" s="45"/>
      <c r="Z64" s="45"/>
      <c r="AA64" s="45"/>
      <c r="AB64" s="45"/>
      <c r="AC64" s="45"/>
      <c r="AD64" s="45"/>
      <c r="AE64" s="45"/>
      <c r="AF64" s="45"/>
      <c r="AG64" s="45"/>
      <c r="AH64" s="42" t="s">
        <v>52</v>
      </c>
      <c r="AI64" s="45"/>
      <c r="AJ64" s="45"/>
      <c r="AK64" s="45"/>
      <c r="AL64" s="45"/>
      <c r="AM64" s="45"/>
      <c r="AN64" s="45"/>
      <c r="AO64" s="45"/>
      <c r="AP64" s="31"/>
      <c r="AQ64" s="31"/>
      <c r="AR64" s="32"/>
      <c r="BE64" s="31"/>
    </row>
    <row r="65" spans="1:57" ht="10.199999999999999">
      <c r="B65" s="19"/>
      <c r="AR65" s="19"/>
    </row>
    <row r="66" spans="1:57" ht="10.199999999999999">
      <c r="B66" s="19"/>
      <c r="AR66" s="19"/>
    </row>
    <row r="67" spans="1:57" ht="10.199999999999999">
      <c r="B67" s="19"/>
      <c r="AR67" s="19"/>
    </row>
    <row r="68" spans="1:57" ht="10.199999999999999">
      <c r="B68" s="19"/>
      <c r="AR68" s="19"/>
    </row>
    <row r="69" spans="1:57" ht="10.199999999999999">
      <c r="B69" s="19"/>
      <c r="AR69" s="19"/>
    </row>
    <row r="70" spans="1:57" ht="10.199999999999999">
      <c r="B70" s="19"/>
      <c r="AR70" s="19"/>
    </row>
    <row r="71" spans="1:57" ht="10.199999999999999">
      <c r="B71" s="19"/>
      <c r="AR71" s="19"/>
    </row>
    <row r="72" spans="1:57" ht="10.199999999999999">
      <c r="B72" s="19"/>
      <c r="AR72" s="19"/>
    </row>
    <row r="73" spans="1:57" ht="10.199999999999999">
      <c r="B73" s="19"/>
      <c r="AR73" s="19"/>
    </row>
    <row r="74" spans="1:57" ht="10.199999999999999">
      <c r="B74" s="19"/>
      <c r="AR74" s="19"/>
    </row>
    <row r="75" spans="1:57" s="2" customFormat="1" ht="13.2">
      <c r="A75" s="31"/>
      <c r="B75" s="32"/>
      <c r="C75" s="31"/>
      <c r="D75" s="44" t="s">
        <v>49</v>
      </c>
      <c r="E75" s="34"/>
      <c r="F75" s="34"/>
      <c r="G75" s="34"/>
      <c r="H75" s="34"/>
      <c r="I75" s="34"/>
      <c r="J75" s="34"/>
      <c r="K75" s="34"/>
      <c r="L75" s="34"/>
      <c r="M75" s="34"/>
      <c r="N75" s="34"/>
      <c r="O75" s="34"/>
      <c r="P75" s="34"/>
      <c r="Q75" s="34"/>
      <c r="R75" s="34"/>
      <c r="S75" s="34"/>
      <c r="T75" s="34"/>
      <c r="U75" s="34"/>
      <c r="V75" s="44" t="s">
        <v>50</v>
      </c>
      <c r="W75" s="34"/>
      <c r="X75" s="34"/>
      <c r="Y75" s="34"/>
      <c r="Z75" s="34"/>
      <c r="AA75" s="34"/>
      <c r="AB75" s="34"/>
      <c r="AC75" s="34"/>
      <c r="AD75" s="34"/>
      <c r="AE75" s="34"/>
      <c r="AF75" s="34"/>
      <c r="AG75" s="34"/>
      <c r="AH75" s="44" t="s">
        <v>49</v>
      </c>
      <c r="AI75" s="34"/>
      <c r="AJ75" s="34"/>
      <c r="AK75" s="34"/>
      <c r="AL75" s="34"/>
      <c r="AM75" s="44" t="s">
        <v>50</v>
      </c>
      <c r="AN75" s="34"/>
      <c r="AO75" s="34"/>
      <c r="AP75" s="31"/>
      <c r="AQ75" s="31"/>
      <c r="AR75" s="32"/>
      <c r="BE75" s="31"/>
    </row>
    <row r="76" spans="1:57" s="2" customFormat="1" ht="10.199999999999999">
      <c r="A76" s="31"/>
      <c r="B76" s="32"/>
      <c r="C76" s="31"/>
      <c r="D76" s="31"/>
      <c r="E76" s="31"/>
      <c r="F76" s="31"/>
      <c r="G76" s="31"/>
      <c r="H76" s="31"/>
      <c r="I76" s="31"/>
      <c r="J76" s="31"/>
      <c r="K76" s="31"/>
      <c r="L76" s="31"/>
      <c r="M76" s="31"/>
      <c r="N76" s="31"/>
      <c r="O76" s="31"/>
      <c r="P76" s="31"/>
      <c r="Q76" s="31"/>
      <c r="R76" s="3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  <c r="AF76" s="31"/>
      <c r="AG76" s="31"/>
      <c r="AH76" s="31"/>
      <c r="AI76" s="31"/>
      <c r="AJ76" s="31"/>
      <c r="AK76" s="31"/>
      <c r="AL76" s="31"/>
      <c r="AM76" s="31"/>
      <c r="AN76" s="31"/>
      <c r="AO76" s="31"/>
      <c r="AP76" s="31"/>
      <c r="AQ76" s="31"/>
      <c r="AR76" s="32"/>
      <c r="BE76" s="31"/>
    </row>
    <row r="77" spans="1:57" s="2" customFormat="1" ht="6.9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7"/>
      <c r="M77" s="47"/>
      <c r="N77" s="47"/>
      <c r="O77" s="47"/>
      <c r="P77" s="47"/>
      <c r="Q77" s="47"/>
      <c r="R77" s="47"/>
      <c r="S77" s="47"/>
      <c r="T77" s="47"/>
      <c r="U77" s="47"/>
      <c r="V77" s="47"/>
      <c r="W77" s="47"/>
      <c r="X77" s="47"/>
      <c r="Y77" s="47"/>
      <c r="Z77" s="47"/>
      <c r="AA77" s="47"/>
      <c r="AB77" s="47"/>
      <c r="AC77" s="47"/>
      <c r="AD77" s="47"/>
      <c r="AE77" s="47"/>
      <c r="AF77" s="47"/>
      <c r="AG77" s="47"/>
      <c r="AH77" s="47"/>
      <c r="AI77" s="47"/>
      <c r="AJ77" s="47"/>
      <c r="AK77" s="47"/>
      <c r="AL77" s="47"/>
      <c r="AM77" s="47"/>
      <c r="AN77" s="47"/>
      <c r="AO77" s="47"/>
      <c r="AP77" s="47"/>
      <c r="AQ77" s="47"/>
      <c r="AR77" s="32"/>
      <c r="BE77" s="31"/>
    </row>
    <row r="81" spans="1:91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9"/>
      <c r="M81" s="49"/>
      <c r="N81" s="49"/>
      <c r="O81" s="49"/>
      <c r="P81" s="49"/>
      <c r="Q81" s="49"/>
      <c r="R81" s="49"/>
      <c r="S81" s="49"/>
      <c r="T81" s="49"/>
      <c r="U81" s="49"/>
      <c r="V81" s="49"/>
      <c r="W81" s="49"/>
      <c r="X81" s="49"/>
      <c r="Y81" s="49"/>
      <c r="Z81" s="49"/>
      <c r="AA81" s="49"/>
      <c r="AB81" s="49"/>
      <c r="AC81" s="49"/>
      <c r="AD81" s="49"/>
      <c r="AE81" s="49"/>
      <c r="AF81" s="49"/>
      <c r="AG81" s="49"/>
      <c r="AH81" s="49"/>
      <c r="AI81" s="49"/>
      <c r="AJ81" s="49"/>
      <c r="AK81" s="49"/>
      <c r="AL81" s="49"/>
      <c r="AM81" s="49"/>
      <c r="AN81" s="49"/>
      <c r="AO81" s="49"/>
      <c r="AP81" s="49"/>
      <c r="AQ81" s="49"/>
      <c r="AR81" s="32"/>
      <c r="BE81" s="31"/>
    </row>
    <row r="82" spans="1:91" s="2" customFormat="1" ht="24.9" customHeight="1">
      <c r="A82" s="31"/>
      <c r="B82" s="32"/>
      <c r="C82" s="20" t="s">
        <v>53</v>
      </c>
      <c r="D82" s="31"/>
      <c r="E82" s="31"/>
      <c r="F82" s="31"/>
      <c r="G82" s="31"/>
      <c r="H82" s="31"/>
      <c r="I82" s="31"/>
      <c r="J82" s="31"/>
      <c r="K82" s="31"/>
      <c r="L82" s="31"/>
      <c r="M82" s="31"/>
      <c r="N82" s="31"/>
      <c r="O82" s="31"/>
      <c r="P82" s="31"/>
      <c r="Q82" s="31"/>
      <c r="R82" s="3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  <c r="AF82" s="31"/>
      <c r="AG82" s="31"/>
      <c r="AH82" s="31"/>
      <c r="AI82" s="31"/>
      <c r="AJ82" s="31"/>
      <c r="AK82" s="31"/>
      <c r="AL82" s="31"/>
      <c r="AM82" s="31"/>
      <c r="AN82" s="31"/>
      <c r="AO82" s="31"/>
      <c r="AP82" s="31"/>
      <c r="AQ82" s="31"/>
      <c r="AR82" s="32"/>
      <c r="BE82" s="31"/>
    </row>
    <row r="83" spans="1:91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31"/>
      <c r="M83" s="31"/>
      <c r="N83" s="31"/>
      <c r="O83" s="31"/>
      <c r="P83" s="31"/>
      <c r="Q83" s="31"/>
      <c r="R83" s="3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  <c r="AF83" s="31"/>
      <c r="AG83" s="31"/>
      <c r="AH83" s="31"/>
      <c r="AI83" s="31"/>
      <c r="AJ83" s="31"/>
      <c r="AK83" s="31"/>
      <c r="AL83" s="31"/>
      <c r="AM83" s="31"/>
      <c r="AN83" s="31"/>
      <c r="AO83" s="31"/>
      <c r="AP83" s="31"/>
      <c r="AQ83" s="31"/>
      <c r="AR83" s="32"/>
      <c r="BE83" s="31"/>
    </row>
    <row r="84" spans="1:91" s="4" customFormat="1" ht="12" customHeight="1">
      <c r="B84" s="50"/>
      <c r="C84" s="26" t="s">
        <v>13</v>
      </c>
      <c r="L84" s="4" t="str">
        <f>K5</f>
        <v>017-42</v>
      </c>
      <c r="AR84" s="50"/>
    </row>
    <row r="85" spans="1:91" s="5" customFormat="1" ht="36.9" customHeight="1">
      <c r="B85" s="51"/>
      <c r="C85" s="52" t="s">
        <v>16</v>
      </c>
      <c r="L85" s="198" t="str">
        <f>K6</f>
        <v>Oprava vodní nádrže Vranov</v>
      </c>
      <c r="M85" s="199"/>
      <c r="N85" s="199"/>
      <c r="O85" s="199"/>
      <c r="P85" s="199"/>
      <c r="Q85" s="199"/>
      <c r="R85" s="199"/>
      <c r="S85" s="199"/>
      <c r="T85" s="199"/>
      <c r="U85" s="199"/>
      <c r="V85" s="199"/>
      <c r="W85" s="199"/>
      <c r="X85" s="199"/>
      <c r="Y85" s="199"/>
      <c r="Z85" s="199"/>
      <c r="AA85" s="199"/>
      <c r="AB85" s="199"/>
      <c r="AC85" s="199"/>
      <c r="AD85" s="199"/>
      <c r="AE85" s="199"/>
      <c r="AF85" s="199"/>
      <c r="AG85" s="199"/>
      <c r="AH85" s="199"/>
      <c r="AI85" s="199"/>
      <c r="AJ85" s="199"/>
      <c r="AK85" s="199"/>
      <c r="AL85" s="199"/>
      <c r="AM85" s="199"/>
      <c r="AN85" s="199"/>
      <c r="AO85" s="199"/>
      <c r="AR85" s="51"/>
    </row>
    <row r="86" spans="1:91" s="2" customFormat="1" ht="6.9" customHeight="1">
      <c r="A86" s="31"/>
      <c r="B86" s="32"/>
      <c r="C86" s="31"/>
      <c r="D86" s="31"/>
      <c r="E86" s="31"/>
      <c r="F86" s="31"/>
      <c r="G86" s="31"/>
      <c r="H86" s="31"/>
      <c r="I86" s="31"/>
      <c r="J86" s="31"/>
      <c r="K86" s="31"/>
      <c r="L86" s="31"/>
      <c r="M86" s="31"/>
      <c r="N86" s="31"/>
      <c r="O86" s="31"/>
      <c r="P86" s="31"/>
      <c r="Q86" s="31"/>
      <c r="R86" s="3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  <c r="AF86" s="31"/>
      <c r="AG86" s="31"/>
      <c r="AH86" s="31"/>
      <c r="AI86" s="31"/>
      <c r="AJ86" s="31"/>
      <c r="AK86" s="31"/>
      <c r="AL86" s="31"/>
      <c r="AM86" s="31"/>
      <c r="AN86" s="31"/>
      <c r="AO86" s="31"/>
      <c r="AP86" s="31"/>
      <c r="AQ86" s="31"/>
      <c r="AR86" s="32"/>
      <c r="BE86" s="31"/>
    </row>
    <row r="87" spans="1:91" s="2" customFormat="1" ht="12" customHeight="1">
      <c r="A87" s="31"/>
      <c r="B87" s="32"/>
      <c r="C87" s="26" t="s">
        <v>20</v>
      </c>
      <c r="D87" s="31"/>
      <c r="E87" s="31"/>
      <c r="F87" s="31"/>
      <c r="G87" s="31"/>
      <c r="H87" s="31"/>
      <c r="I87" s="31"/>
      <c r="J87" s="31"/>
      <c r="K87" s="31"/>
      <c r="L87" s="53" t="str">
        <f>IF(K8="","",K8)</f>
        <v xml:space="preserve"> </v>
      </c>
      <c r="M87" s="31"/>
      <c r="N87" s="31"/>
      <c r="O87" s="31"/>
      <c r="P87" s="31"/>
      <c r="Q87" s="31"/>
      <c r="R87" s="3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  <c r="AF87" s="31"/>
      <c r="AG87" s="31"/>
      <c r="AH87" s="31"/>
      <c r="AI87" s="26" t="s">
        <v>22</v>
      </c>
      <c r="AJ87" s="31"/>
      <c r="AK87" s="31"/>
      <c r="AL87" s="31"/>
      <c r="AM87" s="200" t="str">
        <f>IF(AN8= "","",AN8)</f>
        <v>5. 8. 2021</v>
      </c>
      <c r="AN87" s="200"/>
      <c r="AO87" s="31"/>
      <c r="AP87" s="31"/>
      <c r="AQ87" s="31"/>
      <c r="AR87" s="32"/>
      <c r="BE87" s="31"/>
    </row>
    <row r="88" spans="1:91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31"/>
      <c r="M88" s="31"/>
      <c r="N88" s="31"/>
      <c r="O88" s="31"/>
      <c r="P88" s="31"/>
      <c r="Q88" s="31"/>
      <c r="R88" s="3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  <c r="AF88" s="31"/>
      <c r="AG88" s="31"/>
      <c r="AH88" s="31"/>
      <c r="AI88" s="31"/>
      <c r="AJ88" s="31"/>
      <c r="AK88" s="31"/>
      <c r="AL88" s="31"/>
      <c r="AM88" s="31"/>
      <c r="AN88" s="31"/>
      <c r="AO88" s="31"/>
      <c r="AP88" s="31"/>
      <c r="AQ88" s="31"/>
      <c r="AR88" s="32"/>
      <c r="BE88" s="31"/>
    </row>
    <row r="89" spans="1:91" s="2" customFormat="1" ht="15.15" customHeight="1">
      <c r="A89" s="31"/>
      <c r="B89" s="32"/>
      <c r="C89" s="26" t="s">
        <v>24</v>
      </c>
      <c r="D89" s="31"/>
      <c r="E89" s="31"/>
      <c r="F89" s="31"/>
      <c r="G89" s="31"/>
      <c r="H89" s="31"/>
      <c r="I89" s="31"/>
      <c r="J89" s="31"/>
      <c r="K89" s="31"/>
      <c r="L89" s="4" t="str">
        <f>IF(E11= "","",E11)</f>
        <v xml:space="preserve"> </v>
      </c>
      <c r="M89" s="31"/>
      <c r="N89" s="31"/>
      <c r="O89" s="31"/>
      <c r="P89" s="31"/>
      <c r="Q89" s="31"/>
      <c r="R89" s="3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  <c r="AF89" s="31"/>
      <c r="AG89" s="31"/>
      <c r="AH89" s="31"/>
      <c r="AI89" s="26" t="s">
        <v>29</v>
      </c>
      <c r="AJ89" s="31"/>
      <c r="AK89" s="31"/>
      <c r="AL89" s="31"/>
      <c r="AM89" s="201" t="str">
        <f>IF(E17="","",E17)</f>
        <v xml:space="preserve"> </v>
      </c>
      <c r="AN89" s="202"/>
      <c r="AO89" s="202"/>
      <c r="AP89" s="202"/>
      <c r="AQ89" s="31"/>
      <c r="AR89" s="32"/>
      <c r="AS89" s="203" t="s">
        <v>54</v>
      </c>
      <c r="AT89" s="204"/>
      <c r="AU89" s="55"/>
      <c r="AV89" s="55"/>
      <c r="AW89" s="55"/>
      <c r="AX89" s="55"/>
      <c r="AY89" s="55"/>
      <c r="AZ89" s="55"/>
      <c r="BA89" s="55"/>
      <c r="BB89" s="55"/>
      <c r="BC89" s="55"/>
      <c r="BD89" s="56"/>
      <c r="BE89" s="31"/>
    </row>
    <row r="90" spans="1:91" s="2" customFormat="1" ht="15.15" customHeight="1">
      <c r="A90" s="31"/>
      <c r="B90" s="32"/>
      <c r="C90" s="26" t="s">
        <v>27</v>
      </c>
      <c r="D90" s="31"/>
      <c r="E90" s="31"/>
      <c r="F90" s="31"/>
      <c r="G90" s="31"/>
      <c r="H90" s="31"/>
      <c r="I90" s="31"/>
      <c r="J90" s="31"/>
      <c r="K90" s="31"/>
      <c r="L90" s="4" t="str">
        <f>IF(E14= "Vyplň údaj","",E14)</f>
        <v/>
      </c>
      <c r="M90" s="31"/>
      <c r="N90" s="31"/>
      <c r="O90" s="31"/>
      <c r="P90" s="31"/>
      <c r="Q90" s="31"/>
      <c r="R90" s="3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  <c r="AF90" s="31"/>
      <c r="AG90" s="31"/>
      <c r="AH90" s="31"/>
      <c r="AI90" s="26" t="s">
        <v>31</v>
      </c>
      <c r="AJ90" s="31"/>
      <c r="AK90" s="31"/>
      <c r="AL90" s="31"/>
      <c r="AM90" s="201" t="str">
        <f>IF(E20="","",E20)</f>
        <v>VH atelier, spol. s r.o.</v>
      </c>
      <c r="AN90" s="202"/>
      <c r="AO90" s="202"/>
      <c r="AP90" s="202"/>
      <c r="AQ90" s="31"/>
      <c r="AR90" s="32"/>
      <c r="AS90" s="205"/>
      <c r="AT90" s="206"/>
      <c r="AU90" s="57"/>
      <c r="AV90" s="57"/>
      <c r="AW90" s="57"/>
      <c r="AX90" s="57"/>
      <c r="AY90" s="57"/>
      <c r="AZ90" s="57"/>
      <c r="BA90" s="57"/>
      <c r="BB90" s="57"/>
      <c r="BC90" s="57"/>
      <c r="BD90" s="58"/>
      <c r="BE90" s="31"/>
    </row>
    <row r="91" spans="1:91" s="2" customFormat="1" ht="10.8" customHeight="1">
      <c r="A91" s="31"/>
      <c r="B91" s="32"/>
      <c r="C91" s="31"/>
      <c r="D91" s="31"/>
      <c r="E91" s="31"/>
      <c r="F91" s="31"/>
      <c r="G91" s="31"/>
      <c r="H91" s="31"/>
      <c r="I91" s="31"/>
      <c r="J91" s="31"/>
      <c r="K91" s="31"/>
      <c r="L91" s="31"/>
      <c r="M91" s="31"/>
      <c r="N91" s="31"/>
      <c r="O91" s="31"/>
      <c r="P91" s="31"/>
      <c r="Q91" s="31"/>
      <c r="R91" s="3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  <c r="AF91" s="31"/>
      <c r="AG91" s="31"/>
      <c r="AH91" s="31"/>
      <c r="AI91" s="31"/>
      <c r="AJ91" s="31"/>
      <c r="AK91" s="31"/>
      <c r="AL91" s="31"/>
      <c r="AM91" s="31"/>
      <c r="AN91" s="31"/>
      <c r="AO91" s="31"/>
      <c r="AP91" s="31"/>
      <c r="AQ91" s="31"/>
      <c r="AR91" s="32"/>
      <c r="AS91" s="205"/>
      <c r="AT91" s="206"/>
      <c r="AU91" s="57"/>
      <c r="AV91" s="57"/>
      <c r="AW91" s="57"/>
      <c r="AX91" s="57"/>
      <c r="AY91" s="57"/>
      <c r="AZ91" s="57"/>
      <c r="BA91" s="57"/>
      <c r="BB91" s="57"/>
      <c r="BC91" s="57"/>
      <c r="BD91" s="58"/>
      <c r="BE91" s="31"/>
    </row>
    <row r="92" spans="1:91" s="2" customFormat="1" ht="29.25" customHeight="1">
      <c r="A92" s="31"/>
      <c r="B92" s="32"/>
      <c r="C92" s="207" t="s">
        <v>55</v>
      </c>
      <c r="D92" s="208"/>
      <c r="E92" s="208"/>
      <c r="F92" s="208"/>
      <c r="G92" s="208"/>
      <c r="H92" s="59"/>
      <c r="I92" s="210" t="s">
        <v>56</v>
      </c>
      <c r="J92" s="208"/>
      <c r="K92" s="208"/>
      <c r="L92" s="208"/>
      <c r="M92" s="208"/>
      <c r="N92" s="208"/>
      <c r="O92" s="208"/>
      <c r="P92" s="208"/>
      <c r="Q92" s="208"/>
      <c r="R92" s="208"/>
      <c r="S92" s="208"/>
      <c r="T92" s="208"/>
      <c r="U92" s="208"/>
      <c r="V92" s="208"/>
      <c r="W92" s="208"/>
      <c r="X92" s="208"/>
      <c r="Y92" s="208"/>
      <c r="Z92" s="208"/>
      <c r="AA92" s="208"/>
      <c r="AB92" s="208"/>
      <c r="AC92" s="208"/>
      <c r="AD92" s="208"/>
      <c r="AE92" s="208"/>
      <c r="AF92" s="208"/>
      <c r="AG92" s="209" t="s">
        <v>57</v>
      </c>
      <c r="AH92" s="208"/>
      <c r="AI92" s="208"/>
      <c r="AJ92" s="208"/>
      <c r="AK92" s="208"/>
      <c r="AL92" s="208"/>
      <c r="AM92" s="208"/>
      <c r="AN92" s="210" t="s">
        <v>58</v>
      </c>
      <c r="AO92" s="208"/>
      <c r="AP92" s="211"/>
      <c r="AQ92" s="60" t="s">
        <v>59</v>
      </c>
      <c r="AR92" s="32"/>
      <c r="AS92" s="61" t="s">
        <v>60</v>
      </c>
      <c r="AT92" s="62" t="s">
        <v>61</v>
      </c>
      <c r="AU92" s="62" t="s">
        <v>62</v>
      </c>
      <c r="AV92" s="62" t="s">
        <v>63</v>
      </c>
      <c r="AW92" s="62" t="s">
        <v>64</v>
      </c>
      <c r="AX92" s="62" t="s">
        <v>65</v>
      </c>
      <c r="AY92" s="62" t="s">
        <v>66</v>
      </c>
      <c r="AZ92" s="62" t="s">
        <v>67</v>
      </c>
      <c r="BA92" s="62" t="s">
        <v>68</v>
      </c>
      <c r="BB92" s="62" t="s">
        <v>69</v>
      </c>
      <c r="BC92" s="62" t="s">
        <v>70</v>
      </c>
      <c r="BD92" s="63" t="s">
        <v>71</v>
      </c>
      <c r="BE92" s="31"/>
    </row>
    <row r="93" spans="1:91" s="2" customFormat="1" ht="10.8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31"/>
      <c r="M93" s="31"/>
      <c r="N93" s="31"/>
      <c r="O93" s="31"/>
      <c r="P93" s="31"/>
      <c r="Q93" s="31"/>
      <c r="R93" s="3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  <c r="AF93" s="31"/>
      <c r="AG93" s="31"/>
      <c r="AH93" s="31"/>
      <c r="AI93" s="31"/>
      <c r="AJ93" s="31"/>
      <c r="AK93" s="31"/>
      <c r="AL93" s="31"/>
      <c r="AM93" s="31"/>
      <c r="AN93" s="31"/>
      <c r="AO93" s="31"/>
      <c r="AP93" s="31"/>
      <c r="AQ93" s="31"/>
      <c r="AR93" s="32"/>
      <c r="AS93" s="64"/>
      <c r="AT93" s="65"/>
      <c r="AU93" s="65"/>
      <c r="AV93" s="65"/>
      <c r="AW93" s="65"/>
      <c r="AX93" s="65"/>
      <c r="AY93" s="65"/>
      <c r="AZ93" s="65"/>
      <c r="BA93" s="65"/>
      <c r="BB93" s="65"/>
      <c r="BC93" s="65"/>
      <c r="BD93" s="66"/>
      <c r="BE93" s="31"/>
    </row>
    <row r="94" spans="1:91" s="6" customFormat="1" ht="32.4" customHeight="1">
      <c r="B94" s="67"/>
      <c r="C94" s="68" t="s">
        <v>72</v>
      </c>
      <c r="D94" s="69"/>
      <c r="E94" s="69"/>
      <c r="F94" s="69"/>
      <c r="G94" s="69"/>
      <c r="H94" s="69"/>
      <c r="I94" s="69"/>
      <c r="J94" s="69"/>
      <c r="K94" s="69"/>
      <c r="L94" s="69"/>
      <c r="M94" s="69"/>
      <c r="N94" s="69"/>
      <c r="O94" s="69"/>
      <c r="P94" s="69"/>
      <c r="Q94" s="69"/>
      <c r="R94" s="69"/>
      <c r="S94" s="69"/>
      <c r="T94" s="69"/>
      <c r="U94" s="69"/>
      <c r="V94" s="69"/>
      <c r="W94" s="69"/>
      <c r="X94" s="69"/>
      <c r="Y94" s="69"/>
      <c r="Z94" s="69"/>
      <c r="AA94" s="69"/>
      <c r="AB94" s="69"/>
      <c r="AC94" s="69"/>
      <c r="AD94" s="69"/>
      <c r="AE94" s="69"/>
      <c r="AF94" s="69"/>
      <c r="AG94" s="215">
        <f>ROUND(SUM(AG95:AG98),2)</f>
        <v>0</v>
      </c>
      <c r="AH94" s="215"/>
      <c r="AI94" s="215"/>
      <c r="AJ94" s="215"/>
      <c r="AK94" s="215"/>
      <c r="AL94" s="215"/>
      <c r="AM94" s="215"/>
      <c r="AN94" s="216">
        <f>SUM(AG94,AT94)</f>
        <v>0</v>
      </c>
      <c r="AO94" s="216"/>
      <c r="AP94" s="216"/>
      <c r="AQ94" s="71" t="s">
        <v>1</v>
      </c>
      <c r="AR94" s="67"/>
      <c r="AS94" s="72">
        <f>ROUND(SUM(AS95:AS98),2)</f>
        <v>0</v>
      </c>
      <c r="AT94" s="73">
        <f>ROUND(SUM(AV94:AW94),2)</f>
        <v>0</v>
      </c>
      <c r="AU94" s="74">
        <f>ROUND(SUM(AU95:AU98),5)</f>
        <v>0</v>
      </c>
      <c r="AV94" s="73">
        <f>ROUND(AZ94*L29,2)</f>
        <v>0</v>
      </c>
      <c r="AW94" s="73">
        <f>ROUND(BA94*L30,2)</f>
        <v>0</v>
      </c>
      <c r="AX94" s="73">
        <f>ROUND(BB94*L29,2)</f>
        <v>0</v>
      </c>
      <c r="AY94" s="73">
        <f>ROUND(BC94*L30,2)</f>
        <v>0</v>
      </c>
      <c r="AZ94" s="73">
        <f>ROUND(SUM(AZ95:AZ98),2)</f>
        <v>0</v>
      </c>
      <c r="BA94" s="73">
        <f>ROUND(SUM(BA95:BA98),2)</f>
        <v>0</v>
      </c>
      <c r="BB94" s="73">
        <f>ROUND(SUM(BB95:BB98),2)</f>
        <v>0</v>
      </c>
      <c r="BC94" s="73">
        <f>ROUND(SUM(BC95:BC98),2)</f>
        <v>0</v>
      </c>
      <c r="BD94" s="75">
        <f>ROUND(SUM(BD95:BD98),2)</f>
        <v>0</v>
      </c>
      <c r="BS94" s="76" t="s">
        <v>73</v>
      </c>
      <c r="BT94" s="76" t="s">
        <v>74</v>
      </c>
      <c r="BU94" s="77" t="s">
        <v>75</v>
      </c>
      <c r="BV94" s="76" t="s">
        <v>76</v>
      </c>
      <c r="BW94" s="76" t="s">
        <v>4</v>
      </c>
      <c r="BX94" s="76" t="s">
        <v>77</v>
      </c>
      <c r="CL94" s="76" t="s">
        <v>1</v>
      </c>
    </row>
    <row r="95" spans="1:91" s="7" customFormat="1" ht="16.5" customHeight="1">
      <c r="A95" s="78" t="s">
        <v>78</v>
      </c>
      <c r="B95" s="79"/>
      <c r="C95" s="80"/>
      <c r="D95" s="212" t="s">
        <v>79</v>
      </c>
      <c r="E95" s="212"/>
      <c r="F95" s="212"/>
      <c r="G95" s="212"/>
      <c r="H95" s="212"/>
      <c r="I95" s="81"/>
      <c r="J95" s="212" t="s">
        <v>80</v>
      </c>
      <c r="K95" s="212"/>
      <c r="L95" s="212"/>
      <c r="M95" s="212"/>
      <c r="N95" s="212"/>
      <c r="O95" s="212"/>
      <c r="P95" s="212"/>
      <c r="Q95" s="212"/>
      <c r="R95" s="212"/>
      <c r="S95" s="212"/>
      <c r="T95" s="212"/>
      <c r="U95" s="212"/>
      <c r="V95" s="212"/>
      <c r="W95" s="212"/>
      <c r="X95" s="212"/>
      <c r="Y95" s="212"/>
      <c r="Z95" s="212"/>
      <c r="AA95" s="212"/>
      <c r="AB95" s="212"/>
      <c r="AC95" s="212"/>
      <c r="AD95" s="212"/>
      <c r="AE95" s="212"/>
      <c r="AF95" s="212"/>
      <c r="AG95" s="213">
        <f>'017-42-1 - SO-01 Odbahnění'!J30</f>
        <v>0</v>
      </c>
      <c r="AH95" s="214"/>
      <c r="AI95" s="214"/>
      <c r="AJ95" s="214"/>
      <c r="AK95" s="214"/>
      <c r="AL95" s="214"/>
      <c r="AM95" s="214"/>
      <c r="AN95" s="213">
        <f>SUM(AG95,AT95)</f>
        <v>0</v>
      </c>
      <c r="AO95" s="214"/>
      <c r="AP95" s="214"/>
      <c r="AQ95" s="82" t="s">
        <v>81</v>
      </c>
      <c r="AR95" s="79"/>
      <c r="AS95" s="83">
        <v>0</v>
      </c>
      <c r="AT95" s="84">
        <f>ROUND(SUM(AV95:AW95),2)</f>
        <v>0</v>
      </c>
      <c r="AU95" s="85">
        <f>'017-42-1 - SO-01 Odbahnění'!P122</f>
        <v>0</v>
      </c>
      <c r="AV95" s="84">
        <f>'017-42-1 - SO-01 Odbahnění'!J33</f>
        <v>0</v>
      </c>
      <c r="AW95" s="84">
        <f>'017-42-1 - SO-01 Odbahnění'!J34</f>
        <v>0</v>
      </c>
      <c r="AX95" s="84">
        <f>'017-42-1 - SO-01 Odbahnění'!J35</f>
        <v>0</v>
      </c>
      <c r="AY95" s="84">
        <f>'017-42-1 - SO-01 Odbahnění'!J36</f>
        <v>0</v>
      </c>
      <c r="AZ95" s="84">
        <f>'017-42-1 - SO-01 Odbahnění'!F33</f>
        <v>0</v>
      </c>
      <c r="BA95" s="84">
        <f>'017-42-1 - SO-01 Odbahnění'!F34</f>
        <v>0</v>
      </c>
      <c r="BB95" s="84">
        <f>'017-42-1 - SO-01 Odbahnění'!F35</f>
        <v>0</v>
      </c>
      <c r="BC95" s="84">
        <f>'017-42-1 - SO-01 Odbahnění'!F36</f>
        <v>0</v>
      </c>
      <c r="BD95" s="86">
        <f>'017-42-1 - SO-01 Odbahnění'!F37</f>
        <v>0</v>
      </c>
      <c r="BT95" s="87" t="s">
        <v>82</v>
      </c>
      <c r="BV95" s="87" t="s">
        <v>76</v>
      </c>
      <c r="BW95" s="87" t="s">
        <v>83</v>
      </c>
      <c r="BX95" s="87" t="s">
        <v>4</v>
      </c>
      <c r="CL95" s="87" t="s">
        <v>1</v>
      </c>
      <c r="CM95" s="87" t="s">
        <v>84</v>
      </c>
    </row>
    <row r="96" spans="1:91" s="7" customFormat="1" ht="16.5" customHeight="1">
      <c r="A96" s="78" t="s">
        <v>78</v>
      </c>
      <c r="B96" s="79"/>
      <c r="C96" s="80"/>
      <c r="D96" s="212" t="s">
        <v>85</v>
      </c>
      <c r="E96" s="212"/>
      <c r="F96" s="212"/>
      <c r="G96" s="212"/>
      <c r="H96" s="212"/>
      <c r="I96" s="81"/>
      <c r="J96" s="212" t="s">
        <v>86</v>
      </c>
      <c r="K96" s="212"/>
      <c r="L96" s="212"/>
      <c r="M96" s="212"/>
      <c r="N96" s="212"/>
      <c r="O96" s="212"/>
      <c r="P96" s="212"/>
      <c r="Q96" s="212"/>
      <c r="R96" s="212"/>
      <c r="S96" s="212"/>
      <c r="T96" s="212"/>
      <c r="U96" s="212"/>
      <c r="V96" s="212"/>
      <c r="W96" s="212"/>
      <c r="X96" s="212"/>
      <c r="Y96" s="212"/>
      <c r="Z96" s="212"/>
      <c r="AA96" s="212"/>
      <c r="AB96" s="212"/>
      <c r="AC96" s="212"/>
      <c r="AD96" s="212"/>
      <c r="AE96" s="212"/>
      <c r="AF96" s="212"/>
      <c r="AG96" s="213">
        <f>'017-42-2 - SO-02 Úprava a...'!J30</f>
        <v>0</v>
      </c>
      <c r="AH96" s="214"/>
      <c r="AI96" s="214"/>
      <c r="AJ96" s="214"/>
      <c r="AK96" s="214"/>
      <c r="AL96" s="214"/>
      <c r="AM96" s="214"/>
      <c r="AN96" s="213">
        <f>SUM(AG96,AT96)</f>
        <v>0</v>
      </c>
      <c r="AO96" s="214"/>
      <c r="AP96" s="214"/>
      <c r="AQ96" s="82" t="s">
        <v>81</v>
      </c>
      <c r="AR96" s="79"/>
      <c r="AS96" s="83">
        <v>0</v>
      </c>
      <c r="AT96" s="84">
        <f>ROUND(SUM(AV96:AW96),2)</f>
        <v>0</v>
      </c>
      <c r="AU96" s="85">
        <f>'017-42-2 - SO-02 Úprava a...'!P128</f>
        <v>0</v>
      </c>
      <c r="AV96" s="84">
        <f>'017-42-2 - SO-02 Úprava a...'!J33</f>
        <v>0</v>
      </c>
      <c r="AW96" s="84">
        <f>'017-42-2 - SO-02 Úprava a...'!J34</f>
        <v>0</v>
      </c>
      <c r="AX96" s="84">
        <f>'017-42-2 - SO-02 Úprava a...'!J35</f>
        <v>0</v>
      </c>
      <c r="AY96" s="84">
        <f>'017-42-2 - SO-02 Úprava a...'!J36</f>
        <v>0</v>
      </c>
      <c r="AZ96" s="84">
        <f>'017-42-2 - SO-02 Úprava a...'!F33</f>
        <v>0</v>
      </c>
      <c r="BA96" s="84">
        <f>'017-42-2 - SO-02 Úprava a...'!F34</f>
        <v>0</v>
      </c>
      <c r="BB96" s="84">
        <f>'017-42-2 - SO-02 Úprava a...'!F35</f>
        <v>0</v>
      </c>
      <c r="BC96" s="84">
        <f>'017-42-2 - SO-02 Úprava a...'!F36</f>
        <v>0</v>
      </c>
      <c r="BD96" s="86">
        <f>'017-42-2 - SO-02 Úprava a...'!F37</f>
        <v>0</v>
      </c>
      <c r="BT96" s="87" t="s">
        <v>82</v>
      </c>
      <c r="BV96" s="87" t="s">
        <v>76</v>
      </c>
      <c r="BW96" s="87" t="s">
        <v>87</v>
      </c>
      <c r="BX96" s="87" t="s">
        <v>4</v>
      </c>
      <c r="CL96" s="87" t="s">
        <v>1</v>
      </c>
      <c r="CM96" s="87" t="s">
        <v>84</v>
      </c>
    </row>
    <row r="97" spans="1:91" s="7" customFormat="1" ht="16.5" customHeight="1">
      <c r="A97" s="78" t="s">
        <v>78</v>
      </c>
      <c r="B97" s="79"/>
      <c r="C97" s="80"/>
      <c r="D97" s="212" t="s">
        <v>88</v>
      </c>
      <c r="E97" s="212"/>
      <c r="F97" s="212"/>
      <c r="G97" s="212"/>
      <c r="H97" s="212"/>
      <c r="I97" s="81"/>
      <c r="J97" s="212" t="s">
        <v>89</v>
      </c>
      <c r="K97" s="212"/>
      <c r="L97" s="212"/>
      <c r="M97" s="212"/>
      <c r="N97" s="212"/>
      <c r="O97" s="212"/>
      <c r="P97" s="212"/>
      <c r="Q97" s="212"/>
      <c r="R97" s="212"/>
      <c r="S97" s="212"/>
      <c r="T97" s="212"/>
      <c r="U97" s="212"/>
      <c r="V97" s="212"/>
      <c r="W97" s="212"/>
      <c r="X97" s="212"/>
      <c r="Y97" s="212"/>
      <c r="Z97" s="212"/>
      <c r="AA97" s="212"/>
      <c r="AB97" s="212"/>
      <c r="AC97" s="212"/>
      <c r="AD97" s="212"/>
      <c r="AE97" s="212"/>
      <c r="AF97" s="212"/>
      <c r="AG97" s="213">
        <f>'017-42-3 - SO-03 Objekt s...'!J30</f>
        <v>0</v>
      </c>
      <c r="AH97" s="214"/>
      <c r="AI97" s="214"/>
      <c r="AJ97" s="214"/>
      <c r="AK97" s="214"/>
      <c r="AL97" s="214"/>
      <c r="AM97" s="214"/>
      <c r="AN97" s="213">
        <f>SUM(AG97,AT97)</f>
        <v>0</v>
      </c>
      <c r="AO97" s="214"/>
      <c r="AP97" s="214"/>
      <c r="AQ97" s="82" t="s">
        <v>81</v>
      </c>
      <c r="AR97" s="79"/>
      <c r="AS97" s="83">
        <v>0</v>
      </c>
      <c r="AT97" s="84">
        <f>ROUND(SUM(AV97:AW97),2)</f>
        <v>0</v>
      </c>
      <c r="AU97" s="85">
        <f>'017-42-3 - SO-03 Objekt s...'!P139</f>
        <v>0</v>
      </c>
      <c r="AV97" s="84">
        <f>'017-42-3 - SO-03 Objekt s...'!J33</f>
        <v>0</v>
      </c>
      <c r="AW97" s="84">
        <f>'017-42-3 - SO-03 Objekt s...'!J34</f>
        <v>0</v>
      </c>
      <c r="AX97" s="84">
        <f>'017-42-3 - SO-03 Objekt s...'!J35</f>
        <v>0</v>
      </c>
      <c r="AY97" s="84">
        <f>'017-42-3 - SO-03 Objekt s...'!J36</f>
        <v>0</v>
      </c>
      <c r="AZ97" s="84">
        <f>'017-42-3 - SO-03 Objekt s...'!F33</f>
        <v>0</v>
      </c>
      <c r="BA97" s="84">
        <f>'017-42-3 - SO-03 Objekt s...'!F34</f>
        <v>0</v>
      </c>
      <c r="BB97" s="84">
        <f>'017-42-3 - SO-03 Objekt s...'!F35</f>
        <v>0</v>
      </c>
      <c r="BC97" s="84">
        <f>'017-42-3 - SO-03 Objekt s...'!F36</f>
        <v>0</v>
      </c>
      <c r="BD97" s="86">
        <f>'017-42-3 - SO-03 Objekt s...'!F37</f>
        <v>0</v>
      </c>
      <c r="BT97" s="87" t="s">
        <v>82</v>
      </c>
      <c r="BV97" s="87" t="s">
        <v>76</v>
      </c>
      <c r="BW97" s="87" t="s">
        <v>90</v>
      </c>
      <c r="BX97" s="87" t="s">
        <v>4</v>
      </c>
      <c r="CL97" s="87" t="s">
        <v>1</v>
      </c>
      <c r="CM97" s="87" t="s">
        <v>84</v>
      </c>
    </row>
    <row r="98" spans="1:91" s="7" customFormat="1" ht="24.75" customHeight="1">
      <c r="A98" s="78" t="s">
        <v>78</v>
      </c>
      <c r="B98" s="79"/>
      <c r="C98" s="80"/>
      <c r="D98" s="212" t="s">
        <v>91</v>
      </c>
      <c r="E98" s="212"/>
      <c r="F98" s="212"/>
      <c r="G98" s="212"/>
      <c r="H98" s="212"/>
      <c r="I98" s="81"/>
      <c r="J98" s="212" t="s">
        <v>92</v>
      </c>
      <c r="K98" s="212"/>
      <c r="L98" s="212"/>
      <c r="M98" s="212"/>
      <c r="N98" s="212"/>
      <c r="O98" s="212"/>
      <c r="P98" s="212"/>
      <c r="Q98" s="212"/>
      <c r="R98" s="212"/>
      <c r="S98" s="212"/>
      <c r="T98" s="212"/>
      <c r="U98" s="212"/>
      <c r="V98" s="212"/>
      <c r="W98" s="212"/>
      <c r="X98" s="212"/>
      <c r="Y98" s="212"/>
      <c r="Z98" s="212"/>
      <c r="AA98" s="212"/>
      <c r="AB98" s="212"/>
      <c r="AC98" s="212"/>
      <c r="AD98" s="212"/>
      <c r="AE98" s="212"/>
      <c r="AF98" s="212"/>
      <c r="AG98" s="213">
        <f>'017-42-00 - Vedlejší a os...'!J30</f>
        <v>0</v>
      </c>
      <c r="AH98" s="214"/>
      <c r="AI98" s="214"/>
      <c r="AJ98" s="214"/>
      <c r="AK98" s="214"/>
      <c r="AL98" s="214"/>
      <c r="AM98" s="214"/>
      <c r="AN98" s="213">
        <f>SUM(AG98,AT98)</f>
        <v>0</v>
      </c>
      <c r="AO98" s="214"/>
      <c r="AP98" s="214"/>
      <c r="AQ98" s="82" t="s">
        <v>93</v>
      </c>
      <c r="AR98" s="79"/>
      <c r="AS98" s="88">
        <v>0</v>
      </c>
      <c r="AT98" s="89">
        <f>ROUND(SUM(AV98:AW98),2)</f>
        <v>0</v>
      </c>
      <c r="AU98" s="90">
        <f>'017-42-00 - Vedlejší a os...'!P117</f>
        <v>0</v>
      </c>
      <c r="AV98" s="89">
        <f>'017-42-00 - Vedlejší a os...'!J33</f>
        <v>0</v>
      </c>
      <c r="AW98" s="89">
        <f>'017-42-00 - Vedlejší a os...'!J34</f>
        <v>0</v>
      </c>
      <c r="AX98" s="89">
        <f>'017-42-00 - Vedlejší a os...'!J35</f>
        <v>0</v>
      </c>
      <c r="AY98" s="89">
        <f>'017-42-00 - Vedlejší a os...'!J36</f>
        <v>0</v>
      </c>
      <c r="AZ98" s="89">
        <f>'017-42-00 - Vedlejší a os...'!F33</f>
        <v>0</v>
      </c>
      <c r="BA98" s="89">
        <f>'017-42-00 - Vedlejší a os...'!F34</f>
        <v>0</v>
      </c>
      <c r="BB98" s="89">
        <f>'017-42-00 - Vedlejší a os...'!F35</f>
        <v>0</v>
      </c>
      <c r="BC98" s="89">
        <f>'017-42-00 - Vedlejší a os...'!F36</f>
        <v>0</v>
      </c>
      <c r="BD98" s="91">
        <f>'017-42-00 - Vedlejší a os...'!F37</f>
        <v>0</v>
      </c>
      <c r="BT98" s="87" t="s">
        <v>82</v>
      </c>
      <c r="BV98" s="87" t="s">
        <v>76</v>
      </c>
      <c r="BW98" s="87" t="s">
        <v>94</v>
      </c>
      <c r="BX98" s="87" t="s">
        <v>4</v>
      </c>
      <c r="CL98" s="87" t="s">
        <v>1</v>
      </c>
      <c r="CM98" s="87" t="s">
        <v>84</v>
      </c>
    </row>
    <row r="99" spans="1:91" s="2" customFormat="1" ht="30" customHeight="1">
      <c r="A99" s="31"/>
      <c r="B99" s="32"/>
      <c r="C99" s="31"/>
      <c r="D99" s="31"/>
      <c r="E99" s="31"/>
      <c r="F99" s="31"/>
      <c r="G99" s="31"/>
      <c r="H99" s="31"/>
      <c r="I99" s="31"/>
      <c r="J99" s="31"/>
      <c r="K99" s="31"/>
      <c r="L99" s="31"/>
      <c r="M99" s="31"/>
      <c r="N99" s="31"/>
      <c r="O99" s="31"/>
      <c r="P99" s="31"/>
      <c r="Q99" s="31"/>
      <c r="R99" s="3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  <c r="AF99" s="31"/>
      <c r="AG99" s="31"/>
      <c r="AH99" s="31"/>
      <c r="AI99" s="31"/>
      <c r="AJ99" s="31"/>
      <c r="AK99" s="31"/>
      <c r="AL99" s="31"/>
      <c r="AM99" s="31"/>
      <c r="AN99" s="31"/>
      <c r="AO99" s="31"/>
      <c r="AP99" s="31"/>
      <c r="AQ99" s="31"/>
      <c r="AR99" s="32"/>
      <c r="AS99" s="31"/>
      <c r="AT99" s="31"/>
      <c r="AU99" s="31"/>
      <c r="AV99" s="31"/>
      <c r="AW99" s="31"/>
      <c r="AX99" s="31"/>
      <c r="AY99" s="31"/>
      <c r="AZ99" s="31"/>
      <c r="BA99" s="31"/>
      <c r="BB99" s="31"/>
      <c r="BC99" s="31"/>
      <c r="BD99" s="31"/>
      <c r="BE99" s="31"/>
    </row>
    <row r="100" spans="1:91" s="2" customFormat="1" ht="6.9" customHeight="1">
      <c r="A100" s="31"/>
      <c r="B100" s="46"/>
      <c r="C100" s="47"/>
      <c r="D100" s="47"/>
      <c r="E100" s="47"/>
      <c r="F100" s="47"/>
      <c r="G100" s="47"/>
      <c r="H100" s="47"/>
      <c r="I100" s="47"/>
      <c r="J100" s="47"/>
      <c r="K100" s="47"/>
      <c r="L100" s="47"/>
      <c r="M100" s="47"/>
      <c r="N100" s="47"/>
      <c r="O100" s="47"/>
      <c r="P100" s="47"/>
      <c r="Q100" s="47"/>
      <c r="R100" s="47"/>
      <c r="S100" s="47"/>
      <c r="T100" s="47"/>
      <c r="U100" s="47"/>
      <c r="V100" s="47"/>
      <c r="W100" s="47"/>
      <c r="X100" s="47"/>
      <c r="Y100" s="47"/>
      <c r="Z100" s="47"/>
      <c r="AA100" s="47"/>
      <c r="AB100" s="47"/>
      <c r="AC100" s="47"/>
      <c r="AD100" s="47"/>
      <c r="AE100" s="47"/>
      <c r="AF100" s="47"/>
      <c r="AG100" s="47"/>
      <c r="AH100" s="47"/>
      <c r="AI100" s="47"/>
      <c r="AJ100" s="47"/>
      <c r="AK100" s="47"/>
      <c r="AL100" s="47"/>
      <c r="AM100" s="47"/>
      <c r="AN100" s="47"/>
      <c r="AO100" s="47"/>
      <c r="AP100" s="47"/>
      <c r="AQ100" s="47"/>
      <c r="AR100" s="32"/>
      <c r="AS100" s="31"/>
      <c r="AT100" s="31"/>
      <c r="AU100" s="31"/>
      <c r="AV100" s="31"/>
      <c r="AW100" s="31"/>
      <c r="AX100" s="31"/>
      <c r="AY100" s="31"/>
      <c r="AZ100" s="31"/>
      <c r="BA100" s="31"/>
      <c r="BB100" s="31"/>
      <c r="BC100" s="31"/>
      <c r="BD100" s="31"/>
      <c r="BE100" s="31"/>
    </row>
  </sheetData>
  <mergeCells count="54">
    <mergeCell ref="AR2:BE2"/>
    <mergeCell ref="AK33:AO33"/>
    <mergeCell ref="L33:P33"/>
    <mergeCell ref="W33:AE33"/>
    <mergeCell ref="AK35:AO35"/>
    <mergeCell ref="X35:AB35"/>
    <mergeCell ref="W31:AE31"/>
    <mergeCell ref="AK31:AO31"/>
    <mergeCell ref="AK32:AO32"/>
    <mergeCell ref="L32:P32"/>
    <mergeCell ref="W32:AE32"/>
    <mergeCell ref="BE5:BE34"/>
    <mergeCell ref="K5:AO5"/>
    <mergeCell ref="K6:AO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AN98:AP98"/>
    <mergeCell ref="AG98:AM98"/>
    <mergeCell ref="D98:H98"/>
    <mergeCell ref="J98:AF98"/>
    <mergeCell ref="AG94:AM94"/>
    <mergeCell ref="AN94:AP94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L85:AO85"/>
    <mergeCell ref="AM87:AN87"/>
    <mergeCell ref="AM89:AP89"/>
    <mergeCell ref="AS89:AT91"/>
    <mergeCell ref="AM90:AP90"/>
  </mergeCells>
  <hyperlinks>
    <hyperlink ref="A95" location="'017-42-1 - SO-01 Odbahnění'!C2" display="/"/>
    <hyperlink ref="A96" location="'017-42-2 - SO-02 Úprava a...'!C2" display="/"/>
    <hyperlink ref="A97" location="'017-42-3 - SO-03 Objekt s...'!C2" display="/"/>
    <hyperlink ref="A98" location="'017-42-00 - Vedlejší a os...'!C2" display="/"/>
  </hyperlink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50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83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1:46" s="1" customFormat="1" ht="24.9" customHeight="1">
      <c r="B4" s="19"/>
      <c r="D4" s="20" t="s">
        <v>95</v>
      </c>
      <c r="L4" s="19"/>
      <c r="M4" s="92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16</v>
      </c>
      <c r="L6" s="19"/>
    </row>
    <row r="7" spans="1:46" s="1" customFormat="1" ht="16.5" customHeight="1">
      <c r="B7" s="19"/>
      <c r="E7" s="237" t="str">
        <f>'Rekapitulace stavby'!K6</f>
        <v>Oprava vodní nádrže Vranov</v>
      </c>
      <c r="F7" s="238"/>
      <c r="G7" s="238"/>
      <c r="H7" s="238"/>
      <c r="L7" s="19"/>
    </row>
    <row r="8" spans="1:46" s="2" customFormat="1" ht="12" customHeight="1">
      <c r="A8" s="31"/>
      <c r="B8" s="32"/>
      <c r="C8" s="31"/>
      <c r="D8" s="26" t="s">
        <v>96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198" t="s">
        <v>97</v>
      </c>
      <c r="F9" s="239"/>
      <c r="G9" s="239"/>
      <c r="H9" s="239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5. 8. 2021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0" t="str">
        <f>'Rekapitulace stavby'!E14</f>
        <v>Vyplň údaj</v>
      </c>
      <c r="F18" s="220"/>
      <c r="G18" s="220"/>
      <c r="H18" s="220"/>
      <c r="I18" s="2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26" t="s">
        <v>25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32</v>
      </c>
      <c r="F24" s="31"/>
      <c r="G24" s="31"/>
      <c r="H24" s="31"/>
      <c r="I24" s="2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34</v>
      </c>
      <c r="E30" s="31"/>
      <c r="F30" s="31"/>
      <c r="G30" s="31"/>
      <c r="H30" s="31"/>
      <c r="I30" s="31"/>
      <c r="J30" s="70">
        <f>ROUND(J122,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35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7" t="s">
        <v>38</v>
      </c>
      <c r="E33" s="26" t="s">
        <v>39</v>
      </c>
      <c r="F33" s="98">
        <f>ROUND((SUM(BE122:BE149)),  2)</f>
        <v>0</v>
      </c>
      <c r="G33" s="31"/>
      <c r="H33" s="31"/>
      <c r="I33" s="99">
        <v>0.21</v>
      </c>
      <c r="J33" s="98">
        <f>ROUND(((SUM(BE122:BE149))*I33),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40</v>
      </c>
      <c r="F34" s="98">
        <f>ROUND((SUM(BF122:BF149)),  2)</f>
        <v>0</v>
      </c>
      <c r="G34" s="31"/>
      <c r="H34" s="31"/>
      <c r="I34" s="99">
        <v>0.15</v>
      </c>
      <c r="J34" s="98">
        <f>ROUND(((SUM(BF122:BF149))*I34),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41</v>
      </c>
      <c r="F35" s="98">
        <f>ROUND((SUM(BG122:BG149)),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42</v>
      </c>
      <c r="F36" s="98">
        <f>ROUND((SUM(BH122:BH149)),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6" t="s">
        <v>43</v>
      </c>
      <c r="F37" s="98">
        <f>ROUND((SUM(BI122:BI149)),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44</v>
      </c>
      <c r="E39" s="59"/>
      <c r="F39" s="59"/>
      <c r="G39" s="102" t="s">
        <v>45</v>
      </c>
      <c r="H39" s="103" t="s">
        <v>46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4" t="s">
        <v>49</v>
      </c>
      <c r="E61" s="34"/>
      <c r="F61" s="106" t="s">
        <v>50</v>
      </c>
      <c r="G61" s="44" t="s">
        <v>49</v>
      </c>
      <c r="H61" s="34"/>
      <c r="I61" s="34"/>
      <c r="J61" s="10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4" t="s">
        <v>49</v>
      </c>
      <c r="E76" s="34"/>
      <c r="F76" s="106" t="s">
        <v>50</v>
      </c>
      <c r="G76" s="44" t="s">
        <v>49</v>
      </c>
      <c r="H76" s="34"/>
      <c r="I76" s="34"/>
      <c r="J76" s="10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37" t="str">
        <f>E7</f>
        <v>Oprava vodní nádrže Vranov</v>
      </c>
      <c r="F85" s="238"/>
      <c r="G85" s="238"/>
      <c r="H85" s="23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198" t="str">
        <f>E9</f>
        <v>017-42-1 - SO-01 Odbahnění</v>
      </c>
      <c r="F87" s="239"/>
      <c r="G87" s="239"/>
      <c r="H87" s="239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>5. 8. 2021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2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31</v>
      </c>
      <c r="J92" s="29" t="str">
        <f>E24</f>
        <v>VH atelier, spol. s r.o.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99</v>
      </c>
      <c r="D94" s="100"/>
      <c r="E94" s="100"/>
      <c r="F94" s="100"/>
      <c r="G94" s="100"/>
      <c r="H94" s="100"/>
      <c r="I94" s="100"/>
      <c r="J94" s="109" t="s">
        <v>100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10" t="s">
        <v>101</v>
      </c>
      <c r="D96" s="31"/>
      <c r="E96" s="31"/>
      <c r="F96" s="31"/>
      <c r="G96" s="31"/>
      <c r="H96" s="31"/>
      <c r="I96" s="31"/>
      <c r="J96" s="70">
        <f>J122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customHeight="1">
      <c r="B97" s="111"/>
      <c r="D97" s="112" t="s">
        <v>103</v>
      </c>
      <c r="E97" s="113"/>
      <c r="F97" s="113"/>
      <c r="G97" s="113"/>
      <c r="H97" s="113"/>
      <c r="I97" s="113"/>
      <c r="J97" s="114">
        <f>J123</f>
        <v>0</v>
      </c>
      <c r="L97" s="111"/>
    </row>
    <row r="98" spans="1:31" s="10" customFormat="1" ht="19.95" customHeight="1">
      <c r="B98" s="115"/>
      <c r="D98" s="116" t="s">
        <v>104</v>
      </c>
      <c r="E98" s="117"/>
      <c r="F98" s="117"/>
      <c r="G98" s="117"/>
      <c r="H98" s="117"/>
      <c r="I98" s="117"/>
      <c r="J98" s="118">
        <f>J124</f>
        <v>0</v>
      </c>
      <c r="L98" s="115"/>
    </row>
    <row r="99" spans="1:31" s="10" customFormat="1" ht="14.85" customHeight="1">
      <c r="B99" s="115"/>
      <c r="D99" s="116" t="s">
        <v>105</v>
      </c>
      <c r="E99" s="117"/>
      <c r="F99" s="117"/>
      <c r="G99" s="117"/>
      <c r="H99" s="117"/>
      <c r="I99" s="117"/>
      <c r="J99" s="118">
        <f>J125</f>
        <v>0</v>
      </c>
      <c r="L99" s="115"/>
    </row>
    <row r="100" spans="1:31" s="10" customFormat="1" ht="14.85" customHeight="1">
      <c r="B100" s="115"/>
      <c r="D100" s="116" t="s">
        <v>106</v>
      </c>
      <c r="E100" s="117"/>
      <c r="F100" s="117"/>
      <c r="G100" s="117"/>
      <c r="H100" s="117"/>
      <c r="I100" s="117"/>
      <c r="J100" s="118">
        <f>J132</f>
        <v>0</v>
      </c>
      <c r="L100" s="115"/>
    </row>
    <row r="101" spans="1:31" s="10" customFormat="1" ht="14.85" customHeight="1">
      <c r="B101" s="115"/>
      <c r="D101" s="116" t="s">
        <v>107</v>
      </c>
      <c r="E101" s="117"/>
      <c r="F101" s="117"/>
      <c r="G101" s="117"/>
      <c r="H101" s="117"/>
      <c r="I101" s="117"/>
      <c r="J101" s="118">
        <f>J143</f>
        <v>0</v>
      </c>
      <c r="L101" s="115"/>
    </row>
    <row r="102" spans="1:31" s="10" customFormat="1" ht="14.85" customHeight="1">
      <c r="B102" s="115"/>
      <c r="D102" s="116" t="s">
        <v>108</v>
      </c>
      <c r="E102" s="117"/>
      <c r="F102" s="117"/>
      <c r="G102" s="117"/>
      <c r="H102" s="117"/>
      <c r="I102" s="117"/>
      <c r="J102" s="118">
        <f>J147</f>
        <v>0</v>
      </c>
      <c r="L102" s="115"/>
    </row>
    <row r="103" spans="1:31" s="2" customFormat="1" ht="21.75" customHeight="1">
      <c r="A103" s="31"/>
      <c r="B103" s="32"/>
      <c r="C103" s="31"/>
      <c r="D103" s="31"/>
      <c r="E103" s="31"/>
      <c r="F103" s="31"/>
      <c r="G103" s="31"/>
      <c r="H103" s="31"/>
      <c r="I103" s="31"/>
      <c r="J103" s="31"/>
      <c r="K103" s="31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6.9" customHeight="1">
      <c r="A104" s="31"/>
      <c r="B104" s="46"/>
      <c r="C104" s="47"/>
      <c r="D104" s="47"/>
      <c r="E104" s="47"/>
      <c r="F104" s="47"/>
      <c r="G104" s="47"/>
      <c r="H104" s="47"/>
      <c r="I104" s="47"/>
      <c r="J104" s="47"/>
      <c r="K104" s="47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8" spans="1:31" s="2" customFormat="1" ht="6.9" customHeight="1">
      <c r="A108" s="31"/>
      <c r="B108" s="48"/>
      <c r="C108" s="49"/>
      <c r="D108" s="49"/>
      <c r="E108" s="49"/>
      <c r="F108" s="49"/>
      <c r="G108" s="49"/>
      <c r="H108" s="49"/>
      <c r="I108" s="49"/>
      <c r="J108" s="49"/>
      <c r="K108" s="49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24.9" customHeight="1">
      <c r="A109" s="31"/>
      <c r="B109" s="32"/>
      <c r="C109" s="20" t="s">
        <v>109</v>
      </c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16</v>
      </c>
      <c r="D111" s="31"/>
      <c r="E111" s="31"/>
      <c r="F111" s="31"/>
      <c r="G111" s="31"/>
      <c r="H111" s="31"/>
      <c r="I111" s="31"/>
      <c r="J111" s="31"/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16.5" customHeight="1">
      <c r="A112" s="31"/>
      <c r="B112" s="32"/>
      <c r="C112" s="31"/>
      <c r="D112" s="31"/>
      <c r="E112" s="237" t="str">
        <f>E7</f>
        <v>Oprava vodní nádrže Vranov</v>
      </c>
      <c r="F112" s="238"/>
      <c r="G112" s="238"/>
      <c r="H112" s="238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2" customHeight="1">
      <c r="A113" s="31"/>
      <c r="B113" s="32"/>
      <c r="C113" s="26" t="s">
        <v>96</v>
      </c>
      <c r="D113" s="31"/>
      <c r="E113" s="31"/>
      <c r="F113" s="31"/>
      <c r="G113" s="31"/>
      <c r="H113" s="31"/>
      <c r="I113" s="31"/>
      <c r="J113" s="31"/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6.5" customHeight="1">
      <c r="A114" s="31"/>
      <c r="B114" s="32"/>
      <c r="C114" s="31"/>
      <c r="D114" s="31"/>
      <c r="E114" s="198" t="str">
        <f>E9</f>
        <v>017-42-1 - SO-01 Odbahnění</v>
      </c>
      <c r="F114" s="239"/>
      <c r="G114" s="239"/>
      <c r="H114" s="239"/>
      <c r="I114" s="31"/>
      <c r="J114" s="31"/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6.9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2" customFormat="1" ht="12" customHeight="1">
      <c r="A116" s="31"/>
      <c r="B116" s="32"/>
      <c r="C116" s="26" t="s">
        <v>20</v>
      </c>
      <c r="D116" s="31"/>
      <c r="E116" s="31"/>
      <c r="F116" s="24" t="str">
        <f>F12</f>
        <v xml:space="preserve"> </v>
      </c>
      <c r="G116" s="31"/>
      <c r="H116" s="31"/>
      <c r="I116" s="26" t="s">
        <v>22</v>
      </c>
      <c r="J116" s="54" t="str">
        <f>IF(J12="","",J12)</f>
        <v>5. 8. 2021</v>
      </c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5" s="2" customFormat="1" ht="6.9" customHeight="1">
      <c r="A117" s="31"/>
      <c r="B117" s="32"/>
      <c r="C117" s="31"/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5" s="2" customFormat="1" ht="15.15" customHeight="1">
      <c r="A118" s="31"/>
      <c r="B118" s="32"/>
      <c r="C118" s="26" t="s">
        <v>24</v>
      </c>
      <c r="D118" s="31"/>
      <c r="E118" s="31"/>
      <c r="F118" s="24" t="str">
        <f>E15</f>
        <v xml:space="preserve"> </v>
      </c>
      <c r="G118" s="31"/>
      <c r="H118" s="31"/>
      <c r="I118" s="26" t="s">
        <v>29</v>
      </c>
      <c r="J118" s="29" t="str">
        <f>E21</f>
        <v xml:space="preserve"> </v>
      </c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5" s="2" customFormat="1" ht="15.15" customHeight="1">
      <c r="A119" s="31"/>
      <c r="B119" s="32"/>
      <c r="C119" s="26" t="s">
        <v>27</v>
      </c>
      <c r="D119" s="31"/>
      <c r="E119" s="31"/>
      <c r="F119" s="24" t="str">
        <f>IF(E18="","",E18)</f>
        <v>Vyplň údaj</v>
      </c>
      <c r="G119" s="31"/>
      <c r="H119" s="31"/>
      <c r="I119" s="26" t="s">
        <v>31</v>
      </c>
      <c r="J119" s="29" t="str">
        <f>E24</f>
        <v>VH atelier, spol. s r.o.</v>
      </c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5" s="2" customFormat="1" ht="10.3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5" s="11" customFormat="1" ht="29.25" customHeight="1">
      <c r="A121" s="119"/>
      <c r="B121" s="120"/>
      <c r="C121" s="121" t="s">
        <v>110</v>
      </c>
      <c r="D121" s="122" t="s">
        <v>59</v>
      </c>
      <c r="E121" s="122" t="s">
        <v>55</v>
      </c>
      <c r="F121" s="122" t="s">
        <v>56</v>
      </c>
      <c r="G121" s="122" t="s">
        <v>111</v>
      </c>
      <c r="H121" s="122" t="s">
        <v>112</v>
      </c>
      <c r="I121" s="122" t="s">
        <v>113</v>
      </c>
      <c r="J121" s="123" t="s">
        <v>100</v>
      </c>
      <c r="K121" s="124" t="s">
        <v>114</v>
      </c>
      <c r="L121" s="125"/>
      <c r="M121" s="61" t="s">
        <v>1</v>
      </c>
      <c r="N121" s="62" t="s">
        <v>38</v>
      </c>
      <c r="O121" s="62" t="s">
        <v>115</v>
      </c>
      <c r="P121" s="62" t="s">
        <v>116</v>
      </c>
      <c r="Q121" s="62" t="s">
        <v>117</v>
      </c>
      <c r="R121" s="62" t="s">
        <v>118</v>
      </c>
      <c r="S121" s="62" t="s">
        <v>119</v>
      </c>
      <c r="T121" s="63" t="s">
        <v>120</v>
      </c>
      <c r="U121" s="119"/>
      <c r="V121" s="119"/>
      <c r="W121" s="119"/>
      <c r="X121" s="119"/>
      <c r="Y121" s="119"/>
      <c r="Z121" s="119"/>
      <c r="AA121" s="119"/>
      <c r="AB121" s="119"/>
      <c r="AC121" s="119"/>
      <c r="AD121" s="119"/>
      <c r="AE121" s="119"/>
    </row>
    <row r="122" spans="1:65" s="2" customFormat="1" ht="22.8" customHeight="1">
      <c r="A122" s="31"/>
      <c r="B122" s="32"/>
      <c r="C122" s="68" t="s">
        <v>121</v>
      </c>
      <c r="D122" s="31"/>
      <c r="E122" s="31"/>
      <c r="F122" s="31"/>
      <c r="G122" s="31"/>
      <c r="H122" s="31"/>
      <c r="I122" s="31"/>
      <c r="J122" s="126">
        <f>BK122</f>
        <v>0</v>
      </c>
      <c r="K122" s="31"/>
      <c r="L122" s="32"/>
      <c r="M122" s="64"/>
      <c r="N122" s="55"/>
      <c r="O122" s="65"/>
      <c r="P122" s="127">
        <f>P123</f>
        <v>0</v>
      </c>
      <c r="Q122" s="65"/>
      <c r="R122" s="127">
        <f>R123</f>
        <v>0</v>
      </c>
      <c r="S122" s="65"/>
      <c r="T122" s="128">
        <f>T123</f>
        <v>0</v>
      </c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73</v>
      </c>
      <c r="AU122" s="16" t="s">
        <v>102</v>
      </c>
      <c r="BK122" s="129">
        <f>BK123</f>
        <v>0</v>
      </c>
    </row>
    <row r="123" spans="1:65" s="12" customFormat="1" ht="25.95" customHeight="1">
      <c r="B123" s="130"/>
      <c r="D123" s="131" t="s">
        <v>73</v>
      </c>
      <c r="E123" s="132" t="s">
        <v>122</v>
      </c>
      <c r="F123" s="132" t="s">
        <v>123</v>
      </c>
      <c r="I123" s="133"/>
      <c r="J123" s="134">
        <f>BK123</f>
        <v>0</v>
      </c>
      <c r="L123" s="130"/>
      <c r="M123" s="135"/>
      <c r="N123" s="136"/>
      <c r="O123" s="136"/>
      <c r="P123" s="137">
        <f>P124</f>
        <v>0</v>
      </c>
      <c r="Q123" s="136"/>
      <c r="R123" s="137">
        <f>R124</f>
        <v>0</v>
      </c>
      <c r="S123" s="136"/>
      <c r="T123" s="138">
        <f>T124</f>
        <v>0</v>
      </c>
      <c r="AR123" s="131" t="s">
        <v>82</v>
      </c>
      <c r="AT123" s="139" t="s">
        <v>73</v>
      </c>
      <c r="AU123" s="139" t="s">
        <v>74</v>
      </c>
      <c r="AY123" s="131" t="s">
        <v>124</v>
      </c>
      <c r="BK123" s="140">
        <f>BK124</f>
        <v>0</v>
      </c>
    </row>
    <row r="124" spans="1:65" s="12" customFormat="1" ht="22.8" customHeight="1">
      <c r="B124" s="130"/>
      <c r="D124" s="131" t="s">
        <v>73</v>
      </c>
      <c r="E124" s="141" t="s">
        <v>82</v>
      </c>
      <c r="F124" s="141" t="s">
        <v>125</v>
      </c>
      <c r="I124" s="133"/>
      <c r="J124" s="142">
        <f>BK124</f>
        <v>0</v>
      </c>
      <c r="L124" s="130"/>
      <c r="M124" s="135"/>
      <c r="N124" s="136"/>
      <c r="O124" s="136"/>
      <c r="P124" s="137">
        <f>P125+P132+P143+P147</f>
        <v>0</v>
      </c>
      <c r="Q124" s="136"/>
      <c r="R124" s="137">
        <f>R125+R132+R143+R147</f>
        <v>0</v>
      </c>
      <c r="S124" s="136"/>
      <c r="T124" s="138">
        <f>T125+T132+T143+T147</f>
        <v>0</v>
      </c>
      <c r="AR124" s="131" t="s">
        <v>82</v>
      </c>
      <c r="AT124" s="139" t="s">
        <v>73</v>
      </c>
      <c r="AU124" s="139" t="s">
        <v>82</v>
      </c>
      <c r="AY124" s="131" t="s">
        <v>124</v>
      </c>
      <c r="BK124" s="140">
        <f>BK125+BK132+BK143+BK147</f>
        <v>0</v>
      </c>
    </row>
    <row r="125" spans="1:65" s="12" customFormat="1" ht="20.85" customHeight="1">
      <c r="B125" s="130"/>
      <c r="D125" s="131" t="s">
        <v>73</v>
      </c>
      <c r="E125" s="141" t="s">
        <v>126</v>
      </c>
      <c r="F125" s="141" t="s">
        <v>127</v>
      </c>
      <c r="I125" s="133"/>
      <c r="J125" s="142">
        <f>BK125</f>
        <v>0</v>
      </c>
      <c r="L125" s="130"/>
      <c r="M125" s="135"/>
      <c r="N125" s="136"/>
      <c r="O125" s="136"/>
      <c r="P125" s="137">
        <f>SUM(P126:P131)</f>
        <v>0</v>
      </c>
      <c r="Q125" s="136"/>
      <c r="R125" s="137">
        <f>SUM(R126:R131)</f>
        <v>0</v>
      </c>
      <c r="S125" s="136"/>
      <c r="T125" s="138">
        <f>SUM(T126:T131)</f>
        <v>0</v>
      </c>
      <c r="AR125" s="131" t="s">
        <v>82</v>
      </c>
      <c r="AT125" s="139" t="s">
        <v>73</v>
      </c>
      <c r="AU125" s="139" t="s">
        <v>84</v>
      </c>
      <c r="AY125" s="131" t="s">
        <v>124</v>
      </c>
      <c r="BK125" s="140">
        <f>SUM(BK126:BK131)</f>
        <v>0</v>
      </c>
    </row>
    <row r="126" spans="1:65" s="2" customFormat="1" ht="44.25" customHeight="1">
      <c r="A126" s="31"/>
      <c r="B126" s="143"/>
      <c r="C126" s="144" t="s">
        <v>82</v>
      </c>
      <c r="D126" s="144" t="s">
        <v>128</v>
      </c>
      <c r="E126" s="145" t="s">
        <v>129</v>
      </c>
      <c r="F126" s="146" t="s">
        <v>130</v>
      </c>
      <c r="G126" s="147" t="s">
        <v>131</v>
      </c>
      <c r="H126" s="148">
        <v>24</v>
      </c>
      <c r="I126" s="149"/>
      <c r="J126" s="150">
        <f>ROUND(I126*H126,2)</f>
        <v>0</v>
      </c>
      <c r="K126" s="151"/>
      <c r="L126" s="32"/>
      <c r="M126" s="152" t="s">
        <v>1</v>
      </c>
      <c r="N126" s="153" t="s">
        <v>39</v>
      </c>
      <c r="O126" s="57"/>
      <c r="P126" s="154">
        <f>O126*H126</f>
        <v>0</v>
      </c>
      <c r="Q126" s="154">
        <v>0</v>
      </c>
      <c r="R126" s="154">
        <f>Q126*H126</f>
        <v>0</v>
      </c>
      <c r="S126" s="154">
        <v>0</v>
      </c>
      <c r="T126" s="155">
        <f>S126*H126</f>
        <v>0</v>
      </c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  <c r="AR126" s="156" t="s">
        <v>132</v>
      </c>
      <c r="AT126" s="156" t="s">
        <v>128</v>
      </c>
      <c r="AU126" s="156" t="s">
        <v>133</v>
      </c>
      <c r="AY126" s="16" t="s">
        <v>124</v>
      </c>
      <c r="BE126" s="157">
        <f>IF(N126="základní",J126,0)</f>
        <v>0</v>
      </c>
      <c r="BF126" s="157">
        <f>IF(N126="snížená",J126,0)</f>
        <v>0</v>
      </c>
      <c r="BG126" s="157">
        <f>IF(N126="zákl. přenesená",J126,0)</f>
        <v>0</v>
      </c>
      <c r="BH126" s="157">
        <f>IF(N126="sníž. přenesená",J126,0)</f>
        <v>0</v>
      </c>
      <c r="BI126" s="157">
        <f>IF(N126="nulová",J126,0)</f>
        <v>0</v>
      </c>
      <c r="BJ126" s="16" t="s">
        <v>82</v>
      </c>
      <c r="BK126" s="157">
        <f>ROUND(I126*H126,2)</f>
        <v>0</v>
      </c>
      <c r="BL126" s="16" t="s">
        <v>132</v>
      </c>
      <c r="BM126" s="156" t="s">
        <v>134</v>
      </c>
    </row>
    <row r="127" spans="1:65" s="13" customFormat="1" ht="10.199999999999999">
      <c r="B127" s="158"/>
      <c r="D127" s="159" t="s">
        <v>135</v>
      </c>
      <c r="E127" s="160" t="s">
        <v>1</v>
      </c>
      <c r="F127" s="161" t="s">
        <v>136</v>
      </c>
      <c r="H127" s="162">
        <v>24</v>
      </c>
      <c r="I127" s="163"/>
      <c r="L127" s="158"/>
      <c r="M127" s="164"/>
      <c r="N127" s="165"/>
      <c r="O127" s="165"/>
      <c r="P127" s="165"/>
      <c r="Q127" s="165"/>
      <c r="R127" s="165"/>
      <c r="S127" s="165"/>
      <c r="T127" s="166"/>
      <c r="AT127" s="160" t="s">
        <v>135</v>
      </c>
      <c r="AU127" s="160" t="s">
        <v>133</v>
      </c>
      <c r="AV127" s="13" t="s">
        <v>84</v>
      </c>
      <c r="AW127" s="13" t="s">
        <v>30</v>
      </c>
      <c r="AX127" s="13" t="s">
        <v>82</v>
      </c>
      <c r="AY127" s="160" t="s">
        <v>124</v>
      </c>
    </row>
    <row r="128" spans="1:65" s="2" customFormat="1" ht="44.25" customHeight="1">
      <c r="A128" s="31"/>
      <c r="B128" s="143"/>
      <c r="C128" s="144" t="s">
        <v>84</v>
      </c>
      <c r="D128" s="144" t="s">
        <v>128</v>
      </c>
      <c r="E128" s="145" t="s">
        <v>137</v>
      </c>
      <c r="F128" s="146" t="s">
        <v>138</v>
      </c>
      <c r="G128" s="147" t="s">
        <v>131</v>
      </c>
      <c r="H128" s="148">
        <v>48</v>
      </c>
      <c r="I128" s="149"/>
      <c r="J128" s="150">
        <f>ROUND(I128*H128,2)</f>
        <v>0</v>
      </c>
      <c r="K128" s="151"/>
      <c r="L128" s="32"/>
      <c r="M128" s="152" t="s">
        <v>1</v>
      </c>
      <c r="N128" s="153" t="s">
        <v>39</v>
      </c>
      <c r="O128" s="57"/>
      <c r="P128" s="154">
        <f>O128*H128</f>
        <v>0</v>
      </c>
      <c r="Q128" s="154">
        <v>0</v>
      </c>
      <c r="R128" s="154">
        <f>Q128*H128</f>
        <v>0</v>
      </c>
      <c r="S128" s="154">
        <v>0</v>
      </c>
      <c r="T128" s="155">
        <f>S128*H128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R128" s="156" t="s">
        <v>132</v>
      </c>
      <c r="AT128" s="156" t="s">
        <v>128</v>
      </c>
      <c r="AU128" s="156" t="s">
        <v>133</v>
      </c>
      <c r="AY128" s="16" t="s">
        <v>124</v>
      </c>
      <c r="BE128" s="157">
        <f>IF(N128="základní",J128,0)</f>
        <v>0</v>
      </c>
      <c r="BF128" s="157">
        <f>IF(N128="snížená",J128,0)</f>
        <v>0</v>
      </c>
      <c r="BG128" s="157">
        <f>IF(N128="zákl. přenesená",J128,0)</f>
        <v>0</v>
      </c>
      <c r="BH128" s="157">
        <f>IF(N128="sníž. přenesená",J128,0)</f>
        <v>0</v>
      </c>
      <c r="BI128" s="157">
        <f>IF(N128="nulová",J128,0)</f>
        <v>0</v>
      </c>
      <c r="BJ128" s="16" t="s">
        <v>82</v>
      </c>
      <c r="BK128" s="157">
        <f>ROUND(I128*H128,2)</f>
        <v>0</v>
      </c>
      <c r="BL128" s="16" t="s">
        <v>132</v>
      </c>
      <c r="BM128" s="156" t="s">
        <v>139</v>
      </c>
    </row>
    <row r="129" spans="1:65" s="13" customFormat="1" ht="10.199999999999999">
      <c r="B129" s="158"/>
      <c r="D129" s="159" t="s">
        <v>135</v>
      </c>
      <c r="E129" s="160" t="s">
        <v>1</v>
      </c>
      <c r="F129" s="161" t="s">
        <v>140</v>
      </c>
      <c r="H129" s="162">
        <v>48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135</v>
      </c>
      <c r="AU129" s="160" t="s">
        <v>133</v>
      </c>
      <c r="AV129" s="13" t="s">
        <v>84</v>
      </c>
      <c r="AW129" s="13" t="s">
        <v>30</v>
      </c>
      <c r="AX129" s="13" t="s">
        <v>82</v>
      </c>
      <c r="AY129" s="160" t="s">
        <v>124</v>
      </c>
    </row>
    <row r="130" spans="1:65" s="2" customFormat="1" ht="44.25" customHeight="1">
      <c r="A130" s="31"/>
      <c r="B130" s="143"/>
      <c r="C130" s="144" t="s">
        <v>133</v>
      </c>
      <c r="D130" s="144" t="s">
        <v>128</v>
      </c>
      <c r="E130" s="145" t="s">
        <v>141</v>
      </c>
      <c r="F130" s="146" t="s">
        <v>142</v>
      </c>
      <c r="G130" s="147" t="s">
        <v>131</v>
      </c>
      <c r="H130" s="148">
        <v>88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39</v>
      </c>
      <c r="O130" s="57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132</v>
      </c>
      <c r="AT130" s="156" t="s">
        <v>128</v>
      </c>
      <c r="AU130" s="156" t="s">
        <v>133</v>
      </c>
      <c r="AY130" s="16" t="s">
        <v>124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82</v>
      </c>
      <c r="BK130" s="157">
        <f>ROUND(I130*H130,2)</f>
        <v>0</v>
      </c>
      <c r="BL130" s="16" t="s">
        <v>132</v>
      </c>
      <c r="BM130" s="156" t="s">
        <v>143</v>
      </c>
    </row>
    <row r="131" spans="1:65" s="13" customFormat="1" ht="10.199999999999999">
      <c r="B131" s="158"/>
      <c r="D131" s="159" t="s">
        <v>135</v>
      </c>
      <c r="E131" s="160" t="s">
        <v>1</v>
      </c>
      <c r="F131" s="161" t="s">
        <v>144</v>
      </c>
      <c r="H131" s="162">
        <v>88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135</v>
      </c>
      <c r="AU131" s="160" t="s">
        <v>133</v>
      </c>
      <c r="AV131" s="13" t="s">
        <v>84</v>
      </c>
      <c r="AW131" s="13" t="s">
        <v>30</v>
      </c>
      <c r="AX131" s="13" t="s">
        <v>82</v>
      </c>
      <c r="AY131" s="160" t="s">
        <v>124</v>
      </c>
    </row>
    <row r="132" spans="1:65" s="12" customFormat="1" ht="20.85" customHeight="1">
      <c r="B132" s="130"/>
      <c r="D132" s="131" t="s">
        <v>73</v>
      </c>
      <c r="E132" s="141" t="s">
        <v>145</v>
      </c>
      <c r="F132" s="141" t="s">
        <v>146</v>
      </c>
      <c r="I132" s="133"/>
      <c r="J132" s="142">
        <f>BK132</f>
        <v>0</v>
      </c>
      <c r="L132" s="130"/>
      <c r="M132" s="135"/>
      <c r="N132" s="136"/>
      <c r="O132" s="136"/>
      <c r="P132" s="137">
        <f>SUM(P133:P142)</f>
        <v>0</v>
      </c>
      <c r="Q132" s="136"/>
      <c r="R132" s="137">
        <f>SUM(R133:R142)</f>
        <v>0</v>
      </c>
      <c r="S132" s="136"/>
      <c r="T132" s="138">
        <f>SUM(T133:T142)</f>
        <v>0</v>
      </c>
      <c r="AR132" s="131" t="s">
        <v>82</v>
      </c>
      <c r="AT132" s="139" t="s">
        <v>73</v>
      </c>
      <c r="AU132" s="139" t="s">
        <v>84</v>
      </c>
      <c r="AY132" s="131" t="s">
        <v>124</v>
      </c>
      <c r="BK132" s="140">
        <f>SUM(BK133:BK142)</f>
        <v>0</v>
      </c>
    </row>
    <row r="133" spans="1:65" s="2" customFormat="1" ht="49.05" customHeight="1">
      <c r="A133" s="31"/>
      <c r="B133" s="143"/>
      <c r="C133" s="144" t="s">
        <v>132</v>
      </c>
      <c r="D133" s="144" t="s">
        <v>128</v>
      </c>
      <c r="E133" s="145" t="s">
        <v>147</v>
      </c>
      <c r="F133" s="146" t="s">
        <v>148</v>
      </c>
      <c r="G133" s="147" t="s">
        <v>131</v>
      </c>
      <c r="H133" s="148">
        <v>136</v>
      </c>
      <c r="I133" s="149"/>
      <c r="J133" s="150">
        <f>ROUND(I133*H133,2)</f>
        <v>0</v>
      </c>
      <c r="K133" s="151"/>
      <c r="L133" s="32"/>
      <c r="M133" s="152" t="s">
        <v>1</v>
      </c>
      <c r="N133" s="153" t="s">
        <v>39</v>
      </c>
      <c r="O133" s="57"/>
      <c r="P133" s="154">
        <f>O133*H133</f>
        <v>0</v>
      </c>
      <c r="Q133" s="154">
        <v>0</v>
      </c>
      <c r="R133" s="154">
        <f>Q133*H133</f>
        <v>0</v>
      </c>
      <c r="S133" s="154">
        <v>0</v>
      </c>
      <c r="T133" s="155">
        <f>S133*H133</f>
        <v>0</v>
      </c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R133" s="156" t="s">
        <v>132</v>
      </c>
      <c r="AT133" s="156" t="s">
        <v>128</v>
      </c>
      <c r="AU133" s="156" t="s">
        <v>133</v>
      </c>
      <c r="AY133" s="16" t="s">
        <v>124</v>
      </c>
      <c r="BE133" s="157">
        <f>IF(N133="základní",J133,0)</f>
        <v>0</v>
      </c>
      <c r="BF133" s="157">
        <f>IF(N133="snížená",J133,0)</f>
        <v>0</v>
      </c>
      <c r="BG133" s="157">
        <f>IF(N133="zákl. přenesená",J133,0)</f>
        <v>0</v>
      </c>
      <c r="BH133" s="157">
        <f>IF(N133="sníž. přenesená",J133,0)</f>
        <v>0</v>
      </c>
      <c r="BI133" s="157">
        <f>IF(N133="nulová",J133,0)</f>
        <v>0</v>
      </c>
      <c r="BJ133" s="16" t="s">
        <v>82</v>
      </c>
      <c r="BK133" s="157">
        <f>ROUND(I133*H133,2)</f>
        <v>0</v>
      </c>
      <c r="BL133" s="16" t="s">
        <v>132</v>
      </c>
      <c r="BM133" s="156" t="s">
        <v>149</v>
      </c>
    </row>
    <row r="134" spans="1:65" s="13" customFormat="1" ht="10.199999999999999">
      <c r="B134" s="158"/>
      <c r="D134" s="159" t="s">
        <v>135</v>
      </c>
      <c r="E134" s="160" t="s">
        <v>1</v>
      </c>
      <c r="F134" s="161" t="s">
        <v>150</v>
      </c>
      <c r="H134" s="162">
        <v>136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135</v>
      </c>
      <c r="AU134" s="160" t="s">
        <v>133</v>
      </c>
      <c r="AV134" s="13" t="s">
        <v>84</v>
      </c>
      <c r="AW134" s="13" t="s">
        <v>30</v>
      </c>
      <c r="AX134" s="13" t="s">
        <v>82</v>
      </c>
      <c r="AY134" s="160" t="s">
        <v>124</v>
      </c>
    </row>
    <row r="135" spans="1:65" s="2" customFormat="1" ht="49.05" customHeight="1">
      <c r="A135" s="31"/>
      <c r="B135" s="143"/>
      <c r="C135" s="144" t="s">
        <v>151</v>
      </c>
      <c r="D135" s="144" t="s">
        <v>128</v>
      </c>
      <c r="E135" s="145" t="s">
        <v>152</v>
      </c>
      <c r="F135" s="146" t="s">
        <v>153</v>
      </c>
      <c r="G135" s="147" t="s">
        <v>131</v>
      </c>
      <c r="H135" s="148">
        <v>24</v>
      </c>
      <c r="I135" s="149"/>
      <c r="J135" s="150">
        <f>ROUND(I135*H135,2)</f>
        <v>0</v>
      </c>
      <c r="K135" s="151"/>
      <c r="L135" s="32"/>
      <c r="M135" s="152" t="s">
        <v>1</v>
      </c>
      <c r="N135" s="153" t="s">
        <v>39</v>
      </c>
      <c r="O135" s="57"/>
      <c r="P135" s="154">
        <f>O135*H135</f>
        <v>0</v>
      </c>
      <c r="Q135" s="154">
        <v>0</v>
      </c>
      <c r="R135" s="154">
        <f>Q135*H135</f>
        <v>0</v>
      </c>
      <c r="S135" s="154">
        <v>0</v>
      </c>
      <c r="T135" s="155">
        <f>S135*H135</f>
        <v>0</v>
      </c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R135" s="156" t="s">
        <v>132</v>
      </c>
      <c r="AT135" s="156" t="s">
        <v>128</v>
      </c>
      <c r="AU135" s="156" t="s">
        <v>133</v>
      </c>
      <c r="AY135" s="16" t="s">
        <v>124</v>
      </c>
      <c r="BE135" s="157">
        <f>IF(N135="základní",J135,0)</f>
        <v>0</v>
      </c>
      <c r="BF135" s="157">
        <f>IF(N135="snížená",J135,0)</f>
        <v>0</v>
      </c>
      <c r="BG135" s="157">
        <f>IF(N135="zákl. přenesená",J135,0)</f>
        <v>0</v>
      </c>
      <c r="BH135" s="157">
        <f>IF(N135="sníž. přenesená",J135,0)</f>
        <v>0</v>
      </c>
      <c r="BI135" s="157">
        <f>IF(N135="nulová",J135,0)</f>
        <v>0</v>
      </c>
      <c r="BJ135" s="16" t="s">
        <v>82</v>
      </c>
      <c r="BK135" s="157">
        <f>ROUND(I135*H135,2)</f>
        <v>0</v>
      </c>
      <c r="BL135" s="16" t="s">
        <v>132</v>
      </c>
      <c r="BM135" s="156" t="s">
        <v>154</v>
      </c>
    </row>
    <row r="136" spans="1:65" s="13" customFormat="1" ht="10.199999999999999">
      <c r="B136" s="158"/>
      <c r="D136" s="159" t="s">
        <v>135</v>
      </c>
      <c r="E136" s="160" t="s">
        <v>1</v>
      </c>
      <c r="F136" s="161" t="s">
        <v>136</v>
      </c>
      <c r="H136" s="162">
        <v>24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135</v>
      </c>
      <c r="AU136" s="160" t="s">
        <v>133</v>
      </c>
      <c r="AV136" s="13" t="s">
        <v>84</v>
      </c>
      <c r="AW136" s="13" t="s">
        <v>30</v>
      </c>
      <c r="AX136" s="13" t="s">
        <v>82</v>
      </c>
      <c r="AY136" s="160" t="s">
        <v>124</v>
      </c>
    </row>
    <row r="137" spans="1:65" s="2" customFormat="1" ht="62.7" customHeight="1">
      <c r="A137" s="31"/>
      <c r="B137" s="143"/>
      <c r="C137" s="144" t="s">
        <v>155</v>
      </c>
      <c r="D137" s="144" t="s">
        <v>128</v>
      </c>
      <c r="E137" s="145" t="s">
        <v>156</v>
      </c>
      <c r="F137" s="146" t="s">
        <v>157</v>
      </c>
      <c r="G137" s="147" t="s">
        <v>131</v>
      </c>
      <c r="H137" s="148">
        <v>160</v>
      </c>
      <c r="I137" s="149"/>
      <c r="J137" s="150">
        <f>ROUND(I137*H137,2)</f>
        <v>0</v>
      </c>
      <c r="K137" s="151"/>
      <c r="L137" s="32"/>
      <c r="M137" s="152" t="s">
        <v>1</v>
      </c>
      <c r="N137" s="153" t="s">
        <v>39</v>
      </c>
      <c r="O137" s="57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132</v>
      </c>
      <c r="AT137" s="156" t="s">
        <v>128</v>
      </c>
      <c r="AU137" s="156" t="s">
        <v>133</v>
      </c>
      <c r="AY137" s="16" t="s">
        <v>124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6" t="s">
        <v>82</v>
      </c>
      <c r="BK137" s="157">
        <f>ROUND(I137*H137,2)</f>
        <v>0</v>
      </c>
      <c r="BL137" s="16" t="s">
        <v>132</v>
      </c>
      <c r="BM137" s="156" t="s">
        <v>158</v>
      </c>
    </row>
    <row r="138" spans="1:65" s="13" customFormat="1" ht="10.199999999999999">
      <c r="B138" s="158"/>
      <c r="D138" s="159" t="s">
        <v>135</v>
      </c>
      <c r="E138" s="160" t="s">
        <v>1</v>
      </c>
      <c r="F138" s="161" t="s">
        <v>159</v>
      </c>
      <c r="H138" s="162">
        <v>160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135</v>
      </c>
      <c r="AU138" s="160" t="s">
        <v>133</v>
      </c>
      <c r="AV138" s="13" t="s">
        <v>84</v>
      </c>
      <c r="AW138" s="13" t="s">
        <v>30</v>
      </c>
      <c r="AX138" s="13" t="s">
        <v>82</v>
      </c>
      <c r="AY138" s="160" t="s">
        <v>124</v>
      </c>
    </row>
    <row r="139" spans="1:65" s="2" customFormat="1" ht="66.75" customHeight="1">
      <c r="A139" s="31"/>
      <c r="B139" s="143"/>
      <c r="C139" s="144" t="s">
        <v>160</v>
      </c>
      <c r="D139" s="144" t="s">
        <v>128</v>
      </c>
      <c r="E139" s="145" t="s">
        <v>161</v>
      </c>
      <c r="F139" s="146" t="s">
        <v>162</v>
      </c>
      <c r="G139" s="147" t="s">
        <v>131</v>
      </c>
      <c r="H139" s="148">
        <v>3200</v>
      </c>
      <c r="I139" s="149"/>
      <c r="J139" s="150">
        <f>ROUND(I139*H139,2)</f>
        <v>0</v>
      </c>
      <c r="K139" s="151"/>
      <c r="L139" s="32"/>
      <c r="M139" s="152" t="s">
        <v>1</v>
      </c>
      <c r="N139" s="153" t="s">
        <v>39</v>
      </c>
      <c r="O139" s="57"/>
      <c r="P139" s="154">
        <f>O139*H139</f>
        <v>0</v>
      </c>
      <c r="Q139" s="154">
        <v>0</v>
      </c>
      <c r="R139" s="154">
        <f>Q139*H139</f>
        <v>0</v>
      </c>
      <c r="S139" s="154">
        <v>0</v>
      </c>
      <c r="T139" s="155">
        <f>S139*H139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R139" s="156" t="s">
        <v>132</v>
      </c>
      <c r="AT139" s="156" t="s">
        <v>128</v>
      </c>
      <c r="AU139" s="156" t="s">
        <v>133</v>
      </c>
      <c r="AY139" s="16" t="s">
        <v>124</v>
      </c>
      <c r="BE139" s="157">
        <f>IF(N139="základní",J139,0)</f>
        <v>0</v>
      </c>
      <c r="BF139" s="157">
        <f>IF(N139="snížená",J139,0)</f>
        <v>0</v>
      </c>
      <c r="BG139" s="157">
        <f>IF(N139="zákl. přenesená",J139,0)</f>
        <v>0</v>
      </c>
      <c r="BH139" s="157">
        <f>IF(N139="sníž. přenesená",J139,0)</f>
        <v>0</v>
      </c>
      <c r="BI139" s="157">
        <f>IF(N139="nulová",J139,0)</f>
        <v>0</v>
      </c>
      <c r="BJ139" s="16" t="s">
        <v>82</v>
      </c>
      <c r="BK139" s="157">
        <f>ROUND(I139*H139,2)</f>
        <v>0</v>
      </c>
      <c r="BL139" s="16" t="s">
        <v>132</v>
      </c>
      <c r="BM139" s="156" t="s">
        <v>163</v>
      </c>
    </row>
    <row r="140" spans="1:65" s="13" customFormat="1" ht="10.199999999999999">
      <c r="B140" s="158"/>
      <c r="D140" s="159" t="s">
        <v>135</v>
      </c>
      <c r="E140" s="160" t="s">
        <v>1</v>
      </c>
      <c r="F140" s="161" t="s">
        <v>164</v>
      </c>
      <c r="H140" s="162">
        <v>3200</v>
      </c>
      <c r="I140" s="163"/>
      <c r="L140" s="158"/>
      <c r="M140" s="164"/>
      <c r="N140" s="165"/>
      <c r="O140" s="165"/>
      <c r="P140" s="165"/>
      <c r="Q140" s="165"/>
      <c r="R140" s="165"/>
      <c r="S140" s="165"/>
      <c r="T140" s="166"/>
      <c r="AT140" s="160" t="s">
        <v>135</v>
      </c>
      <c r="AU140" s="160" t="s">
        <v>133</v>
      </c>
      <c r="AV140" s="13" t="s">
        <v>84</v>
      </c>
      <c r="AW140" s="13" t="s">
        <v>30</v>
      </c>
      <c r="AX140" s="13" t="s">
        <v>82</v>
      </c>
      <c r="AY140" s="160" t="s">
        <v>124</v>
      </c>
    </row>
    <row r="141" spans="1:65" s="2" customFormat="1" ht="44.25" customHeight="1">
      <c r="A141" s="31"/>
      <c r="B141" s="143"/>
      <c r="C141" s="144" t="s">
        <v>165</v>
      </c>
      <c r="D141" s="144" t="s">
        <v>128</v>
      </c>
      <c r="E141" s="145" t="s">
        <v>166</v>
      </c>
      <c r="F141" s="146" t="s">
        <v>167</v>
      </c>
      <c r="G141" s="147" t="s">
        <v>131</v>
      </c>
      <c r="H141" s="148">
        <v>160</v>
      </c>
      <c r="I141" s="149"/>
      <c r="J141" s="150">
        <f>ROUND(I141*H141,2)</f>
        <v>0</v>
      </c>
      <c r="K141" s="151"/>
      <c r="L141" s="32"/>
      <c r="M141" s="152" t="s">
        <v>1</v>
      </c>
      <c r="N141" s="153" t="s">
        <v>39</v>
      </c>
      <c r="O141" s="57"/>
      <c r="P141" s="154">
        <f>O141*H141</f>
        <v>0</v>
      </c>
      <c r="Q141" s="154">
        <v>0</v>
      </c>
      <c r="R141" s="154">
        <f>Q141*H141</f>
        <v>0</v>
      </c>
      <c r="S141" s="154">
        <v>0</v>
      </c>
      <c r="T141" s="155">
        <f>S141*H141</f>
        <v>0</v>
      </c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R141" s="156" t="s">
        <v>132</v>
      </c>
      <c r="AT141" s="156" t="s">
        <v>128</v>
      </c>
      <c r="AU141" s="156" t="s">
        <v>133</v>
      </c>
      <c r="AY141" s="16" t="s">
        <v>124</v>
      </c>
      <c r="BE141" s="157">
        <f>IF(N141="základní",J141,0)</f>
        <v>0</v>
      </c>
      <c r="BF141" s="157">
        <f>IF(N141="snížená",J141,0)</f>
        <v>0</v>
      </c>
      <c r="BG141" s="157">
        <f>IF(N141="zákl. přenesená",J141,0)</f>
        <v>0</v>
      </c>
      <c r="BH141" s="157">
        <f>IF(N141="sníž. přenesená",J141,0)</f>
        <v>0</v>
      </c>
      <c r="BI141" s="157">
        <f>IF(N141="nulová",J141,0)</f>
        <v>0</v>
      </c>
      <c r="BJ141" s="16" t="s">
        <v>82</v>
      </c>
      <c r="BK141" s="157">
        <f>ROUND(I141*H141,2)</f>
        <v>0</v>
      </c>
      <c r="BL141" s="16" t="s">
        <v>132</v>
      </c>
      <c r="BM141" s="156" t="s">
        <v>168</v>
      </c>
    </row>
    <row r="142" spans="1:65" s="13" customFormat="1" ht="10.199999999999999">
      <c r="B142" s="158"/>
      <c r="D142" s="159" t="s">
        <v>135</v>
      </c>
      <c r="E142" s="160" t="s">
        <v>1</v>
      </c>
      <c r="F142" s="161" t="s">
        <v>159</v>
      </c>
      <c r="H142" s="162">
        <v>160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135</v>
      </c>
      <c r="AU142" s="160" t="s">
        <v>133</v>
      </c>
      <c r="AV142" s="13" t="s">
        <v>84</v>
      </c>
      <c r="AW142" s="13" t="s">
        <v>30</v>
      </c>
      <c r="AX142" s="13" t="s">
        <v>82</v>
      </c>
      <c r="AY142" s="160" t="s">
        <v>124</v>
      </c>
    </row>
    <row r="143" spans="1:65" s="12" customFormat="1" ht="20.85" customHeight="1">
      <c r="B143" s="130"/>
      <c r="D143" s="131" t="s">
        <v>73</v>
      </c>
      <c r="E143" s="141" t="s">
        <v>169</v>
      </c>
      <c r="F143" s="141" t="s">
        <v>170</v>
      </c>
      <c r="I143" s="133"/>
      <c r="J143" s="142">
        <f>BK143</f>
        <v>0</v>
      </c>
      <c r="L143" s="130"/>
      <c r="M143" s="135"/>
      <c r="N143" s="136"/>
      <c r="O143" s="136"/>
      <c r="P143" s="137">
        <f>SUM(P144:P146)</f>
        <v>0</v>
      </c>
      <c r="Q143" s="136"/>
      <c r="R143" s="137">
        <f>SUM(R144:R146)</f>
        <v>0</v>
      </c>
      <c r="S143" s="136"/>
      <c r="T143" s="138">
        <f>SUM(T144:T146)</f>
        <v>0</v>
      </c>
      <c r="AR143" s="131" t="s">
        <v>82</v>
      </c>
      <c r="AT143" s="139" t="s">
        <v>73</v>
      </c>
      <c r="AU143" s="139" t="s">
        <v>84</v>
      </c>
      <c r="AY143" s="131" t="s">
        <v>124</v>
      </c>
      <c r="BK143" s="140">
        <f>SUM(BK144:BK146)</f>
        <v>0</v>
      </c>
    </row>
    <row r="144" spans="1:65" s="2" customFormat="1" ht="24.15" customHeight="1">
      <c r="A144" s="31"/>
      <c r="B144" s="143"/>
      <c r="C144" s="144" t="s">
        <v>171</v>
      </c>
      <c r="D144" s="144" t="s">
        <v>128</v>
      </c>
      <c r="E144" s="145" t="s">
        <v>172</v>
      </c>
      <c r="F144" s="146" t="s">
        <v>173</v>
      </c>
      <c r="G144" s="147" t="s">
        <v>174</v>
      </c>
      <c r="H144" s="148">
        <v>272</v>
      </c>
      <c r="I144" s="149"/>
      <c r="J144" s="150">
        <f>ROUND(I144*H144,2)</f>
        <v>0</v>
      </c>
      <c r="K144" s="151"/>
      <c r="L144" s="32"/>
      <c r="M144" s="152" t="s">
        <v>1</v>
      </c>
      <c r="N144" s="153" t="s">
        <v>39</v>
      </c>
      <c r="O144" s="57"/>
      <c r="P144" s="154">
        <f>O144*H144</f>
        <v>0</v>
      </c>
      <c r="Q144" s="154">
        <v>0</v>
      </c>
      <c r="R144" s="154">
        <f>Q144*H144</f>
        <v>0</v>
      </c>
      <c r="S144" s="154">
        <v>0</v>
      </c>
      <c r="T144" s="155">
        <f>S144*H144</f>
        <v>0</v>
      </c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R144" s="156" t="s">
        <v>132</v>
      </c>
      <c r="AT144" s="156" t="s">
        <v>128</v>
      </c>
      <c r="AU144" s="156" t="s">
        <v>133</v>
      </c>
      <c r="AY144" s="16" t="s">
        <v>124</v>
      </c>
      <c r="BE144" s="157">
        <f>IF(N144="základní",J144,0)</f>
        <v>0</v>
      </c>
      <c r="BF144" s="157">
        <f>IF(N144="snížená",J144,0)</f>
        <v>0</v>
      </c>
      <c r="BG144" s="157">
        <f>IF(N144="zákl. přenesená",J144,0)</f>
        <v>0</v>
      </c>
      <c r="BH144" s="157">
        <f>IF(N144="sníž. přenesená",J144,0)</f>
        <v>0</v>
      </c>
      <c r="BI144" s="157">
        <f>IF(N144="nulová",J144,0)</f>
        <v>0</v>
      </c>
      <c r="BJ144" s="16" t="s">
        <v>82</v>
      </c>
      <c r="BK144" s="157">
        <f>ROUND(I144*H144,2)</f>
        <v>0</v>
      </c>
      <c r="BL144" s="16" t="s">
        <v>132</v>
      </c>
      <c r="BM144" s="156" t="s">
        <v>175</v>
      </c>
    </row>
    <row r="145" spans="1:65" s="2" customFormat="1" ht="28.8">
      <c r="A145" s="31"/>
      <c r="B145" s="32"/>
      <c r="C145" s="31"/>
      <c r="D145" s="159" t="s">
        <v>176</v>
      </c>
      <c r="E145" s="31"/>
      <c r="F145" s="167" t="s">
        <v>177</v>
      </c>
      <c r="G145" s="31"/>
      <c r="H145" s="31"/>
      <c r="I145" s="168"/>
      <c r="J145" s="31"/>
      <c r="K145" s="31"/>
      <c r="L145" s="32"/>
      <c r="M145" s="169"/>
      <c r="N145" s="170"/>
      <c r="O145" s="57"/>
      <c r="P145" s="57"/>
      <c r="Q145" s="57"/>
      <c r="R145" s="57"/>
      <c r="S145" s="57"/>
      <c r="T145" s="58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T145" s="16" t="s">
        <v>176</v>
      </c>
      <c r="AU145" s="16" t="s">
        <v>133</v>
      </c>
    </row>
    <row r="146" spans="1:65" s="13" customFormat="1" ht="10.199999999999999">
      <c r="B146" s="158"/>
      <c r="D146" s="159" t="s">
        <v>135</v>
      </c>
      <c r="E146" s="160" t="s">
        <v>1</v>
      </c>
      <c r="F146" s="161" t="s">
        <v>178</v>
      </c>
      <c r="H146" s="162">
        <v>272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135</v>
      </c>
      <c r="AU146" s="160" t="s">
        <v>133</v>
      </c>
      <c r="AV146" s="13" t="s">
        <v>84</v>
      </c>
      <c r="AW146" s="13" t="s">
        <v>30</v>
      </c>
      <c r="AX146" s="13" t="s">
        <v>82</v>
      </c>
      <c r="AY146" s="160" t="s">
        <v>124</v>
      </c>
    </row>
    <row r="147" spans="1:65" s="12" customFormat="1" ht="20.85" customHeight="1">
      <c r="B147" s="130"/>
      <c r="D147" s="131" t="s">
        <v>73</v>
      </c>
      <c r="E147" s="141" t="s">
        <v>179</v>
      </c>
      <c r="F147" s="141" t="s">
        <v>180</v>
      </c>
      <c r="I147" s="133"/>
      <c r="J147" s="142">
        <f>BK147</f>
        <v>0</v>
      </c>
      <c r="L147" s="130"/>
      <c r="M147" s="135"/>
      <c r="N147" s="136"/>
      <c r="O147" s="136"/>
      <c r="P147" s="137">
        <f>SUM(P148:P149)</f>
        <v>0</v>
      </c>
      <c r="Q147" s="136"/>
      <c r="R147" s="137">
        <f>SUM(R148:R149)</f>
        <v>0</v>
      </c>
      <c r="S147" s="136"/>
      <c r="T147" s="138">
        <f>SUM(T148:T149)</f>
        <v>0</v>
      </c>
      <c r="AR147" s="131" t="s">
        <v>82</v>
      </c>
      <c r="AT147" s="139" t="s">
        <v>73</v>
      </c>
      <c r="AU147" s="139" t="s">
        <v>84</v>
      </c>
      <c r="AY147" s="131" t="s">
        <v>124</v>
      </c>
      <c r="BK147" s="140">
        <f>SUM(BK148:BK149)</f>
        <v>0</v>
      </c>
    </row>
    <row r="148" spans="1:65" s="2" customFormat="1" ht="33" customHeight="1">
      <c r="A148" s="31"/>
      <c r="B148" s="143"/>
      <c r="C148" s="144" t="s">
        <v>181</v>
      </c>
      <c r="D148" s="144" t="s">
        <v>128</v>
      </c>
      <c r="E148" s="145" t="s">
        <v>182</v>
      </c>
      <c r="F148" s="146" t="s">
        <v>183</v>
      </c>
      <c r="G148" s="147" t="s">
        <v>184</v>
      </c>
      <c r="H148" s="148">
        <v>380</v>
      </c>
      <c r="I148" s="149"/>
      <c r="J148" s="150">
        <f>ROUND(I148*H148,2)</f>
        <v>0</v>
      </c>
      <c r="K148" s="151"/>
      <c r="L148" s="32"/>
      <c r="M148" s="152" t="s">
        <v>1</v>
      </c>
      <c r="N148" s="153" t="s">
        <v>39</v>
      </c>
      <c r="O148" s="57"/>
      <c r="P148" s="154">
        <f>O148*H148</f>
        <v>0</v>
      </c>
      <c r="Q148" s="154">
        <v>0</v>
      </c>
      <c r="R148" s="154">
        <f>Q148*H148</f>
        <v>0</v>
      </c>
      <c r="S148" s="154">
        <v>0</v>
      </c>
      <c r="T148" s="155">
        <f>S148*H148</f>
        <v>0</v>
      </c>
      <c r="U148" s="31"/>
      <c r="V148" s="31"/>
      <c r="W148" s="31"/>
      <c r="X148" s="31"/>
      <c r="Y148" s="31"/>
      <c r="Z148" s="31"/>
      <c r="AA148" s="31"/>
      <c r="AB148" s="31"/>
      <c r="AC148" s="31"/>
      <c r="AD148" s="31"/>
      <c r="AE148" s="31"/>
      <c r="AR148" s="156" t="s">
        <v>132</v>
      </c>
      <c r="AT148" s="156" t="s">
        <v>128</v>
      </c>
      <c r="AU148" s="156" t="s">
        <v>133</v>
      </c>
      <c r="AY148" s="16" t="s">
        <v>124</v>
      </c>
      <c r="BE148" s="157">
        <f>IF(N148="základní",J148,0)</f>
        <v>0</v>
      </c>
      <c r="BF148" s="157">
        <f>IF(N148="snížená",J148,0)</f>
        <v>0</v>
      </c>
      <c r="BG148" s="157">
        <f>IF(N148="zákl. přenesená",J148,0)</f>
        <v>0</v>
      </c>
      <c r="BH148" s="157">
        <f>IF(N148="sníž. přenesená",J148,0)</f>
        <v>0</v>
      </c>
      <c r="BI148" s="157">
        <f>IF(N148="nulová",J148,0)</f>
        <v>0</v>
      </c>
      <c r="BJ148" s="16" t="s">
        <v>82</v>
      </c>
      <c r="BK148" s="157">
        <f>ROUND(I148*H148,2)</f>
        <v>0</v>
      </c>
      <c r="BL148" s="16" t="s">
        <v>132</v>
      </c>
      <c r="BM148" s="156" t="s">
        <v>185</v>
      </c>
    </row>
    <row r="149" spans="1:65" s="13" customFormat="1" ht="10.199999999999999">
      <c r="B149" s="158"/>
      <c r="D149" s="159" t="s">
        <v>135</v>
      </c>
      <c r="E149" s="160" t="s">
        <v>1</v>
      </c>
      <c r="F149" s="161" t="s">
        <v>186</v>
      </c>
      <c r="H149" s="162">
        <v>380</v>
      </c>
      <c r="I149" s="163"/>
      <c r="L149" s="158"/>
      <c r="M149" s="171"/>
      <c r="N149" s="172"/>
      <c r="O149" s="172"/>
      <c r="P149" s="172"/>
      <c r="Q149" s="172"/>
      <c r="R149" s="172"/>
      <c r="S149" s="172"/>
      <c r="T149" s="173"/>
      <c r="AT149" s="160" t="s">
        <v>135</v>
      </c>
      <c r="AU149" s="160" t="s">
        <v>133</v>
      </c>
      <c r="AV149" s="13" t="s">
        <v>84</v>
      </c>
      <c r="AW149" s="13" t="s">
        <v>30</v>
      </c>
      <c r="AX149" s="13" t="s">
        <v>82</v>
      </c>
      <c r="AY149" s="160" t="s">
        <v>124</v>
      </c>
    </row>
    <row r="150" spans="1:65" s="2" customFormat="1" ht="6.9" customHeight="1">
      <c r="A150" s="31"/>
      <c r="B150" s="46"/>
      <c r="C150" s="47"/>
      <c r="D150" s="47"/>
      <c r="E150" s="47"/>
      <c r="F150" s="47"/>
      <c r="G150" s="47"/>
      <c r="H150" s="47"/>
      <c r="I150" s="47"/>
      <c r="J150" s="47"/>
      <c r="K150" s="47"/>
      <c r="L150" s="32"/>
      <c r="M150" s="31"/>
      <c r="O150" s="31"/>
      <c r="P150" s="31"/>
      <c r="Q150" s="31"/>
      <c r="R150" s="31"/>
      <c r="S150" s="31"/>
      <c r="T150" s="31"/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</row>
  </sheetData>
  <autoFilter ref="C121:K149"/>
  <mergeCells count="9">
    <mergeCell ref="E87:H87"/>
    <mergeCell ref="E112:H112"/>
    <mergeCell ref="E114:H114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7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87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1:46" s="1" customFormat="1" ht="24.9" customHeight="1">
      <c r="B4" s="19"/>
      <c r="D4" s="20" t="s">
        <v>95</v>
      </c>
      <c r="L4" s="19"/>
      <c r="M4" s="92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16</v>
      </c>
      <c r="L6" s="19"/>
    </row>
    <row r="7" spans="1:46" s="1" customFormat="1" ht="16.5" customHeight="1">
      <c r="B7" s="19"/>
      <c r="E7" s="237" t="str">
        <f>'Rekapitulace stavby'!K6</f>
        <v>Oprava vodní nádrže Vranov</v>
      </c>
      <c r="F7" s="238"/>
      <c r="G7" s="238"/>
      <c r="H7" s="238"/>
      <c r="L7" s="19"/>
    </row>
    <row r="8" spans="1:46" s="2" customFormat="1" ht="12" customHeight="1">
      <c r="A8" s="31"/>
      <c r="B8" s="32"/>
      <c r="C8" s="31"/>
      <c r="D8" s="26" t="s">
        <v>96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198" t="s">
        <v>187</v>
      </c>
      <c r="F9" s="239"/>
      <c r="G9" s="239"/>
      <c r="H9" s="239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5. 8. 2021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0" t="str">
        <f>'Rekapitulace stavby'!E14</f>
        <v>Vyplň údaj</v>
      </c>
      <c r="F18" s="220"/>
      <c r="G18" s="220"/>
      <c r="H18" s="220"/>
      <c r="I18" s="2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26" t="s">
        <v>25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32</v>
      </c>
      <c r="F24" s="31"/>
      <c r="G24" s="31"/>
      <c r="H24" s="31"/>
      <c r="I24" s="2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34</v>
      </c>
      <c r="E30" s="31"/>
      <c r="F30" s="31"/>
      <c r="G30" s="31"/>
      <c r="H30" s="31"/>
      <c r="I30" s="31"/>
      <c r="J30" s="70">
        <f>ROUND(J128,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35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7" t="s">
        <v>38</v>
      </c>
      <c r="E33" s="26" t="s">
        <v>39</v>
      </c>
      <c r="F33" s="98">
        <f>ROUND((SUM(BE128:BE174)),  2)</f>
        <v>0</v>
      </c>
      <c r="G33" s="31"/>
      <c r="H33" s="31"/>
      <c r="I33" s="99">
        <v>0.21</v>
      </c>
      <c r="J33" s="98">
        <f>ROUND(((SUM(BE128:BE174))*I33),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40</v>
      </c>
      <c r="F34" s="98">
        <f>ROUND((SUM(BF128:BF174)),  2)</f>
        <v>0</v>
      </c>
      <c r="G34" s="31"/>
      <c r="H34" s="31"/>
      <c r="I34" s="99">
        <v>0.15</v>
      </c>
      <c r="J34" s="98">
        <f>ROUND(((SUM(BF128:BF174))*I34),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41</v>
      </c>
      <c r="F35" s="98">
        <f>ROUND((SUM(BG128:BG174)),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42</v>
      </c>
      <c r="F36" s="98">
        <f>ROUND((SUM(BH128:BH174)),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6" t="s">
        <v>43</v>
      </c>
      <c r="F37" s="98">
        <f>ROUND((SUM(BI128:BI174)),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44</v>
      </c>
      <c r="E39" s="59"/>
      <c r="F39" s="59"/>
      <c r="G39" s="102" t="s">
        <v>45</v>
      </c>
      <c r="H39" s="103" t="s">
        <v>46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4" t="s">
        <v>49</v>
      </c>
      <c r="E61" s="34"/>
      <c r="F61" s="106" t="s">
        <v>50</v>
      </c>
      <c r="G61" s="44" t="s">
        <v>49</v>
      </c>
      <c r="H61" s="34"/>
      <c r="I61" s="34"/>
      <c r="J61" s="10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4" t="s">
        <v>49</v>
      </c>
      <c r="E76" s="34"/>
      <c r="F76" s="106" t="s">
        <v>50</v>
      </c>
      <c r="G76" s="44" t="s">
        <v>49</v>
      </c>
      <c r="H76" s="34"/>
      <c r="I76" s="34"/>
      <c r="J76" s="10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37" t="str">
        <f>E7</f>
        <v>Oprava vodní nádrže Vranov</v>
      </c>
      <c r="F85" s="238"/>
      <c r="G85" s="238"/>
      <c r="H85" s="23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198" t="str">
        <f>E9</f>
        <v>017-42-2 - SO-02 Úprava a opevnění břehů</v>
      </c>
      <c r="F87" s="239"/>
      <c r="G87" s="239"/>
      <c r="H87" s="239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>5. 8. 2021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2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31</v>
      </c>
      <c r="J92" s="29" t="str">
        <f>E24</f>
        <v>VH atelier, spol. s r.o.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99</v>
      </c>
      <c r="D94" s="100"/>
      <c r="E94" s="100"/>
      <c r="F94" s="100"/>
      <c r="G94" s="100"/>
      <c r="H94" s="100"/>
      <c r="I94" s="100"/>
      <c r="J94" s="109" t="s">
        <v>100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10" t="s">
        <v>101</v>
      </c>
      <c r="D96" s="31"/>
      <c r="E96" s="31"/>
      <c r="F96" s="31"/>
      <c r="G96" s="31"/>
      <c r="H96" s="31"/>
      <c r="I96" s="31"/>
      <c r="J96" s="70">
        <f>J128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customHeight="1">
      <c r="B97" s="111"/>
      <c r="D97" s="112" t="s">
        <v>103</v>
      </c>
      <c r="E97" s="113"/>
      <c r="F97" s="113"/>
      <c r="G97" s="113"/>
      <c r="H97" s="113"/>
      <c r="I97" s="113"/>
      <c r="J97" s="114">
        <f>J129</f>
        <v>0</v>
      </c>
      <c r="L97" s="111"/>
    </row>
    <row r="98" spans="1:31" s="10" customFormat="1" ht="19.95" customHeight="1">
      <c r="B98" s="115"/>
      <c r="D98" s="116" t="s">
        <v>104</v>
      </c>
      <c r="E98" s="117"/>
      <c r="F98" s="117"/>
      <c r="G98" s="117"/>
      <c r="H98" s="117"/>
      <c r="I98" s="117"/>
      <c r="J98" s="118">
        <f>J130</f>
        <v>0</v>
      </c>
      <c r="L98" s="115"/>
    </row>
    <row r="99" spans="1:31" s="10" customFormat="1" ht="14.85" customHeight="1">
      <c r="B99" s="115"/>
      <c r="D99" s="116" t="s">
        <v>188</v>
      </c>
      <c r="E99" s="117"/>
      <c r="F99" s="117"/>
      <c r="G99" s="117"/>
      <c r="H99" s="117"/>
      <c r="I99" s="117"/>
      <c r="J99" s="118">
        <f>J131</f>
        <v>0</v>
      </c>
      <c r="L99" s="115"/>
    </row>
    <row r="100" spans="1:31" s="10" customFormat="1" ht="14.85" customHeight="1">
      <c r="B100" s="115"/>
      <c r="D100" s="116" t="s">
        <v>105</v>
      </c>
      <c r="E100" s="117"/>
      <c r="F100" s="117"/>
      <c r="G100" s="117"/>
      <c r="H100" s="117"/>
      <c r="I100" s="117"/>
      <c r="J100" s="118">
        <f>J135</f>
        <v>0</v>
      </c>
      <c r="L100" s="115"/>
    </row>
    <row r="101" spans="1:31" s="10" customFormat="1" ht="14.85" customHeight="1">
      <c r="B101" s="115"/>
      <c r="D101" s="116" t="s">
        <v>106</v>
      </c>
      <c r="E101" s="117"/>
      <c r="F101" s="117"/>
      <c r="G101" s="117"/>
      <c r="H101" s="117"/>
      <c r="I101" s="117"/>
      <c r="J101" s="118">
        <f>J144</f>
        <v>0</v>
      </c>
      <c r="L101" s="115"/>
    </row>
    <row r="102" spans="1:31" s="10" customFormat="1" ht="14.85" customHeight="1">
      <c r="B102" s="115"/>
      <c r="D102" s="116" t="s">
        <v>107</v>
      </c>
      <c r="E102" s="117"/>
      <c r="F102" s="117"/>
      <c r="G102" s="117"/>
      <c r="H102" s="117"/>
      <c r="I102" s="117"/>
      <c r="J102" s="118">
        <f>J149</f>
        <v>0</v>
      </c>
      <c r="L102" s="115"/>
    </row>
    <row r="103" spans="1:31" s="10" customFormat="1" ht="14.85" customHeight="1">
      <c r="B103" s="115"/>
      <c r="D103" s="116" t="s">
        <v>108</v>
      </c>
      <c r="E103" s="117"/>
      <c r="F103" s="117"/>
      <c r="G103" s="117"/>
      <c r="H103" s="117"/>
      <c r="I103" s="117"/>
      <c r="J103" s="118">
        <f>J152</f>
        <v>0</v>
      </c>
      <c r="L103" s="115"/>
    </row>
    <row r="104" spans="1:31" s="10" customFormat="1" ht="19.95" customHeight="1">
      <c r="B104" s="115"/>
      <c r="D104" s="116" t="s">
        <v>189</v>
      </c>
      <c r="E104" s="117"/>
      <c r="F104" s="117"/>
      <c r="G104" s="117"/>
      <c r="H104" s="117"/>
      <c r="I104" s="117"/>
      <c r="J104" s="118">
        <f>J161</f>
        <v>0</v>
      </c>
      <c r="L104" s="115"/>
    </row>
    <row r="105" spans="1:31" s="10" customFormat="1" ht="14.85" customHeight="1">
      <c r="B105" s="115"/>
      <c r="D105" s="116" t="s">
        <v>190</v>
      </c>
      <c r="E105" s="117"/>
      <c r="F105" s="117"/>
      <c r="G105" s="117"/>
      <c r="H105" s="117"/>
      <c r="I105" s="117"/>
      <c r="J105" s="118">
        <f>J162</f>
        <v>0</v>
      </c>
      <c r="L105" s="115"/>
    </row>
    <row r="106" spans="1:31" s="10" customFormat="1" ht="14.85" customHeight="1">
      <c r="B106" s="115"/>
      <c r="D106" s="116" t="s">
        <v>191</v>
      </c>
      <c r="E106" s="117"/>
      <c r="F106" s="117"/>
      <c r="G106" s="117"/>
      <c r="H106" s="117"/>
      <c r="I106" s="117"/>
      <c r="J106" s="118">
        <f>J165</f>
        <v>0</v>
      </c>
      <c r="L106" s="115"/>
    </row>
    <row r="107" spans="1:31" s="10" customFormat="1" ht="19.95" customHeight="1">
      <c r="B107" s="115"/>
      <c r="D107" s="116" t="s">
        <v>192</v>
      </c>
      <c r="E107" s="117"/>
      <c r="F107" s="117"/>
      <c r="G107" s="117"/>
      <c r="H107" s="117"/>
      <c r="I107" s="117"/>
      <c r="J107" s="118">
        <f>J172</f>
        <v>0</v>
      </c>
      <c r="L107" s="115"/>
    </row>
    <row r="108" spans="1:31" s="10" customFormat="1" ht="14.85" customHeight="1">
      <c r="B108" s="115"/>
      <c r="D108" s="116" t="s">
        <v>193</v>
      </c>
      <c r="E108" s="117"/>
      <c r="F108" s="117"/>
      <c r="G108" s="117"/>
      <c r="H108" s="117"/>
      <c r="I108" s="117"/>
      <c r="J108" s="118">
        <f>J173</f>
        <v>0</v>
      </c>
      <c r="L108" s="115"/>
    </row>
    <row r="109" spans="1:31" s="2" customFormat="1" ht="21.75" customHeight="1">
      <c r="A109" s="31"/>
      <c r="B109" s="32"/>
      <c r="C109" s="31"/>
      <c r="D109" s="31"/>
      <c r="E109" s="31"/>
      <c r="F109" s="31"/>
      <c r="G109" s="31"/>
      <c r="H109" s="31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" customHeight="1">
      <c r="A110" s="31"/>
      <c r="B110" s="46"/>
      <c r="C110" s="47"/>
      <c r="D110" s="47"/>
      <c r="E110" s="47"/>
      <c r="F110" s="47"/>
      <c r="G110" s="47"/>
      <c r="H110" s="47"/>
      <c r="I110" s="47"/>
      <c r="J110" s="47"/>
      <c r="K110" s="47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4" spans="1:63" s="2" customFormat="1" ht="6.9" customHeight="1">
      <c r="A114" s="31"/>
      <c r="B114" s="48"/>
      <c r="C114" s="49"/>
      <c r="D114" s="49"/>
      <c r="E114" s="49"/>
      <c r="F114" s="49"/>
      <c r="G114" s="49"/>
      <c r="H114" s="49"/>
      <c r="I114" s="49"/>
      <c r="J114" s="49"/>
      <c r="K114" s="49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3" s="2" customFormat="1" ht="24.9" customHeight="1">
      <c r="A115" s="31"/>
      <c r="B115" s="32"/>
      <c r="C115" s="20" t="s">
        <v>109</v>
      </c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3" s="2" customFormat="1" ht="6.9" customHeight="1">
      <c r="A116" s="31"/>
      <c r="B116" s="32"/>
      <c r="C116" s="31"/>
      <c r="D116" s="31"/>
      <c r="E116" s="31"/>
      <c r="F116" s="31"/>
      <c r="G116" s="31"/>
      <c r="H116" s="31"/>
      <c r="I116" s="31"/>
      <c r="J116" s="31"/>
      <c r="K116" s="31"/>
      <c r="L116" s="41"/>
      <c r="S116" s="31"/>
      <c r="T116" s="31"/>
      <c r="U116" s="31"/>
      <c r="V116" s="31"/>
      <c r="W116" s="31"/>
      <c r="X116" s="31"/>
      <c r="Y116" s="31"/>
      <c r="Z116" s="31"/>
      <c r="AA116" s="31"/>
      <c r="AB116" s="31"/>
      <c r="AC116" s="31"/>
      <c r="AD116" s="31"/>
      <c r="AE116" s="31"/>
    </row>
    <row r="117" spans="1:63" s="2" customFormat="1" ht="12" customHeight="1">
      <c r="A117" s="31"/>
      <c r="B117" s="32"/>
      <c r="C117" s="26" t="s">
        <v>16</v>
      </c>
      <c r="D117" s="31"/>
      <c r="E117" s="31"/>
      <c r="F117" s="31"/>
      <c r="G117" s="31"/>
      <c r="H117" s="31"/>
      <c r="I117" s="31"/>
      <c r="J117" s="31"/>
      <c r="K117" s="31"/>
      <c r="L117" s="41"/>
      <c r="S117" s="31"/>
      <c r="T117" s="31"/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</row>
    <row r="118" spans="1:63" s="2" customFormat="1" ht="16.5" customHeight="1">
      <c r="A118" s="31"/>
      <c r="B118" s="32"/>
      <c r="C118" s="31"/>
      <c r="D118" s="31"/>
      <c r="E118" s="237" t="str">
        <f>E7</f>
        <v>Oprava vodní nádrže Vranov</v>
      </c>
      <c r="F118" s="238"/>
      <c r="G118" s="238"/>
      <c r="H118" s="238"/>
      <c r="I118" s="31"/>
      <c r="J118" s="31"/>
      <c r="K118" s="31"/>
      <c r="L118" s="41"/>
      <c r="S118" s="31"/>
      <c r="T118" s="31"/>
      <c r="U118" s="31"/>
      <c r="V118" s="31"/>
      <c r="W118" s="31"/>
      <c r="X118" s="31"/>
      <c r="Y118" s="31"/>
      <c r="Z118" s="31"/>
      <c r="AA118" s="31"/>
      <c r="AB118" s="31"/>
      <c r="AC118" s="31"/>
      <c r="AD118" s="31"/>
      <c r="AE118" s="31"/>
    </row>
    <row r="119" spans="1:63" s="2" customFormat="1" ht="12" customHeight="1">
      <c r="A119" s="31"/>
      <c r="B119" s="32"/>
      <c r="C119" s="26" t="s">
        <v>96</v>
      </c>
      <c r="D119" s="31"/>
      <c r="E119" s="31"/>
      <c r="F119" s="31"/>
      <c r="G119" s="31"/>
      <c r="H119" s="31"/>
      <c r="I119" s="31"/>
      <c r="J119" s="31"/>
      <c r="K119" s="31"/>
      <c r="L119" s="41"/>
      <c r="S119" s="31"/>
      <c r="T119" s="31"/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</row>
    <row r="120" spans="1:63" s="2" customFormat="1" ht="16.5" customHeight="1">
      <c r="A120" s="31"/>
      <c r="B120" s="32"/>
      <c r="C120" s="31"/>
      <c r="D120" s="31"/>
      <c r="E120" s="198" t="str">
        <f>E9</f>
        <v>017-42-2 - SO-02 Úprava a opevnění břehů</v>
      </c>
      <c r="F120" s="239"/>
      <c r="G120" s="239"/>
      <c r="H120" s="239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63" s="2" customFormat="1" ht="6.9" customHeight="1">
      <c r="A121" s="31"/>
      <c r="B121" s="32"/>
      <c r="C121" s="31"/>
      <c r="D121" s="31"/>
      <c r="E121" s="31"/>
      <c r="F121" s="31"/>
      <c r="G121" s="31"/>
      <c r="H121" s="31"/>
      <c r="I121" s="31"/>
      <c r="J121" s="31"/>
      <c r="K121" s="31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2" spans="1:63" s="2" customFormat="1" ht="12" customHeight="1">
      <c r="A122" s="31"/>
      <c r="B122" s="32"/>
      <c r="C122" s="26" t="s">
        <v>20</v>
      </c>
      <c r="D122" s="31"/>
      <c r="E122" s="31"/>
      <c r="F122" s="24" t="str">
        <f>F12</f>
        <v xml:space="preserve"> </v>
      </c>
      <c r="G122" s="31"/>
      <c r="H122" s="31"/>
      <c r="I122" s="26" t="s">
        <v>22</v>
      </c>
      <c r="J122" s="54" t="str">
        <f>IF(J12="","",J12)</f>
        <v>5. 8. 2021</v>
      </c>
      <c r="K122" s="31"/>
      <c r="L122" s="41"/>
      <c r="S122" s="31"/>
      <c r="T122" s="31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</row>
    <row r="123" spans="1:63" s="2" customFormat="1" ht="6.9" customHeight="1">
      <c r="A123" s="31"/>
      <c r="B123" s="32"/>
      <c r="C123" s="31"/>
      <c r="D123" s="31"/>
      <c r="E123" s="31"/>
      <c r="F123" s="31"/>
      <c r="G123" s="31"/>
      <c r="H123" s="31"/>
      <c r="I123" s="31"/>
      <c r="J123" s="31"/>
      <c r="K123" s="31"/>
      <c r="L123" s="41"/>
      <c r="S123" s="31"/>
      <c r="T123" s="31"/>
      <c r="U123" s="31"/>
      <c r="V123" s="31"/>
      <c r="W123" s="31"/>
      <c r="X123" s="31"/>
      <c r="Y123" s="31"/>
      <c r="Z123" s="31"/>
      <c r="AA123" s="31"/>
      <c r="AB123" s="31"/>
      <c r="AC123" s="31"/>
      <c r="AD123" s="31"/>
      <c r="AE123" s="31"/>
    </row>
    <row r="124" spans="1:63" s="2" customFormat="1" ht="15.15" customHeight="1">
      <c r="A124" s="31"/>
      <c r="B124" s="32"/>
      <c r="C124" s="26" t="s">
        <v>24</v>
      </c>
      <c r="D124" s="31"/>
      <c r="E124" s="31"/>
      <c r="F124" s="24" t="str">
        <f>E15</f>
        <v xml:space="preserve"> </v>
      </c>
      <c r="G124" s="31"/>
      <c r="H124" s="31"/>
      <c r="I124" s="26" t="s">
        <v>29</v>
      </c>
      <c r="J124" s="29" t="str">
        <f>E21</f>
        <v xml:space="preserve"> </v>
      </c>
      <c r="K124" s="31"/>
      <c r="L124" s="41"/>
      <c r="S124" s="31"/>
      <c r="T124" s="31"/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</row>
    <row r="125" spans="1:63" s="2" customFormat="1" ht="15.15" customHeight="1">
      <c r="A125" s="31"/>
      <c r="B125" s="32"/>
      <c r="C125" s="26" t="s">
        <v>27</v>
      </c>
      <c r="D125" s="31"/>
      <c r="E125" s="31"/>
      <c r="F125" s="24" t="str">
        <f>IF(E18="","",E18)</f>
        <v>Vyplň údaj</v>
      </c>
      <c r="G125" s="31"/>
      <c r="H125" s="31"/>
      <c r="I125" s="26" t="s">
        <v>31</v>
      </c>
      <c r="J125" s="29" t="str">
        <f>E24</f>
        <v>VH atelier, spol. s r.o.</v>
      </c>
      <c r="K125" s="31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63" s="2" customFormat="1" ht="10.35" customHeight="1">
      <c r="A126" s="31"/>
      <c r="B126" s="32"/>
      <c r="C126" s="31"/>
      <c r="D126" s="31"/>
      <c r="E126" s="31"/>
      <c r="F126" s="31"/>
      <c r="G126" s="31"/>
      <c r="H126" s="31"/>
      <c r="I126" s="31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63" s="11" customFormat="1" ht="29.25" customHeight="1">
      <c r="A127" s="119"/>
      <c r="B127" s="120"/>
      <c r="C127" s="121" t="s">
        <v>110</v>
      </c>
      <c r="D127" s="122" t="s">
        <v>59</v>
      </c>
      <c r="E127" s="122" t="s">
        <v>55</v>
      </c>
      <c r="F127" s="122" t="s">
        <v>56</v>
      </c>
      <c r="G127" s="122" t="s">
        <v>111</v>
      </c>
      <c r="H127" s="122" t="s">
        <v>112</v>
      </c>
      <c r="I127" s="122" t="s">
        <v>113</v>
      </c>
      <c r="J127" s="123" t="s">
        <v>100</v>
      </c>
      <c r="K127" s="124" t="s">
        <v>114</v>
      </c>
      <c r="L127" s="125"/>
      <c r="M127" s="61" t="s">
        <v>1</v>
      </c>
      <c r="N127" s="62" t="s">
        <v>38</v>
      </c>
      <c r="O127" s="62" t="s">
        <v>115</v>
      </c>
      <c r="P127" s="62" t="s">
        <v>116</v>
      </c>
      <c r="Q127" s="62" t="s">
        <v>117</v>
      </c>
      <c r="R127" s="62" t="s">
        <v>118</v>
      </c>
      <c r="S127" s="62" t="s">
        <v>119</v>
      </c>
      <c r="T127" s="63" t="s">
        <v>120</v>
      </c>
      <c r="U127" s="119"/>
      <c r="V127" s="119"/>
      <c r="W127" s="119"/>
      <c r="X127" s="119"/>
      <c r="Y127" s="119"/>
      <c r="Z127" s="119"/>
      <c r="AA127" s="119"/>
      <c r="AB127" s="119"/>
      <c r="AC127" s="119"/>
      <c r="AD127" s="119"/>
      <c r="AE127" s="119"/>
    </row>
    <row r="128" spans="1:63" s="2" customFormat="1" ht="22.8" customHeight="1">
      <c r="A128" s="31"/>
      <c r="B128" s="32"/>
      <c r="C128" s="68" t="s">
        <v>121</v>
      </c>
      <c r="D128" s="31"/>
      <c r="E128" s="31"/>
      <c r="F128" s="31"/>
      <c r="G128" s="31"/>
      <c r="H128" s="31"/>
      <c r="I128" s="31"/>
      <c r="J128" s="126">
        <f>BK128</f>
        <v>0</v>
      </c>
      <c r="K128" s="31"/>
      <c r="L128" s="32"/>
      <c r="M128" s="64"/>
      <c r="N128" s="55"/>
      <c r="O128" s="65"/>
      <c r="P128" s="127">
        <f>P129</f>
        <v>0</v>
      </c>
      <c r="Q128" s="65"/>
      <c r="R128" s="127">
        <f>R129</f>
        <v>287.04912200000001</v>
      </c>
      <c r="S128" s="65"/>
      <c r="T128" s="128">
        <f>T129</f>
        <v>0</v>
      </c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73</v>
      </c>
      <c r="AU128" s="16" t="s">
        <v>102</v>
      </c>
      <c r="BK128" s="129">
        <f>BK129</f>
        <v>0</v>
      </c>
    </row>
    <row r="129" spans="1:65" s="12" customFormat="1" ht="25.95" customHeight="1">
      <c r="B129" s="130"/>
      <c r="D129" s="131" t="s">
        <v>73</v>
      </c>
      <c r="E129" s="132" t="s">
        <v>122</v>
      </c>
      <c r="F129" s="132" t="s">
        <v>123</v>
      </c>
      <c r="I129" s="133"/>
      <c r="J129" s="134">
        <f>BK129</f>
        <v>0</v>
      </c>
      <c r="L129" s="130"/>
      <c r="M129" s="135"/>
      <c r="N129" s="136"/>
      <c r="O129" s="136"/>
      <c r="P129" s="137">
        <f>P130+P161+P172</f>
        <v>0</v>
      </c>
      <c r="Q129" s="136"/>
      <c r="R129" s="137">
        <f>R130+R161+R172</f>
        <v>287.04912200000001</v>
      </c>
      <c r="S129" s="136"/>
      <c r="T129" s="138">
        <f>T130+T161+T172</f>
        <v>0</v>
      </c>
      <c r="AR129" s="131" t="s">
        <v>82</v>
      </c>
      <c r="AT129" s="139" t="s">
        <v>73</v>
      </c>
      <c r="AU129" s="139" t="s">
        <v>74</v>
      </c>
      <c r="AY129" s="131" t="s">
        <v>124</v>
      </c>
      <c r="BK129" s="140">
        <f>BK130+BK161+BK172</f>
        <v>0</v>
      </c>
    </row>
    <row r="130" spans="1:65" s="12" customFormat="1" ht="22.8" customHeight="1">
      <c r="B130" s="130"/>
      <c r="D130" s="131" t="s">
        <v>73</v>
      </c>
      <c r="E130" s="141" t="s">
        <v>82</v>
      </c>
      <c r="F130" s="141" t="s">
        <v>125</v>
      </c>
      <c r="I130" s="133"/>
      <c r="J130" s="142">
        <f>BK130</f>
        <v>0</v>
      </c>
      <c r="L130" s="130"/>
      <c r="M130" s="135"/>
      <c r="N130" s="136"/>
      <c r="O130" s="136"/>
      <c r="P130" s="137">
        <f>P131+P135+P144+P149+P152</f>
        <v>0</v>
      </c>
      <c r="Q130" s="136"/>
      <c r="R130" s="137">
        <f>R131+R135+R144+R149+R152</f>
        <v>1.2500000000000001E-2</v>
      </c>
      <c r="S130" s="136"/>
      <c r="T130" s="138">
        <f>T131+T135+T144+T149+T152</f>
        <v>0</v>
      </c>
      <c r="AR130" s="131" t="s">
        <v>82</v>
      </c>
      <c r="AT130" s="139" t="s">
        <v>73</v>
      </c>
      <c r="AU130" s="139" t="s">
        <v>82</v>
      </c>
      <c r="AY130" s="131" t="s">
        <v>124</v>
      </c>
      <c r="BK130" s="140">
        <f>BK131+BK135+BK144+BK149+BK152</f>
        <v>0</v>
      </c>
    </row>
    <row r="131" spans="1:65" s="12" customFormat="1" ht="20.85" customHeight="1">
      <c r="B131" s="130"/>
      <c r="D131" s="131" t="s">
        <v>73</v>
      </c>
      <c r="E131" s="141" t="s">
        <v>194</v>
      </c>
      <c r="F131" s="141" t="s">
        <v>195</v>
      </c>
      <c r="I131" s="133"/>
      <c r="J131" s="142">
        <f>BK131</f>
        <v>0</v>
      </c>
      <c r="L131" s="130"/>
      <c r="M131" s="135"/>
      <c r="N131" s="136"/>
      <c r="O131" s="136"/>
      <c r="P131" s="137">
        <f>SUM(P132:P134)</f>
        <v>0</v>
      </c>
      <c r="Q131" s="136"/>
      <c r="R131" s="137">
        <f>SUM(R132:R134)</f>
        <v>0</v>
      </c>
      <c r="S131" s="136"/>
      <c r="T131" s="138">
        <f>SUM(T132:T134)</f>
        <v>0</v>
      </c>
      <c r="AR131" s="131" t="s">
        <v>82</v>
      </c>
      <c r="AT131" s="139" t="s">
        <v>73</v>
      </c>
      <c r="AU131" s="139" t="s">
        <v>84</v>
      </c>
      <c r="AY131" s="131" t="s">
        <v>124</v>
      </c>
      <c r="BK131" s="140">
        <f>SUM(BK132:BK134)</f>
        <v>0</v>
      </c>
    </row>
    <row r="132" spans="1:65" s="2" customFormat="1" ht="33" customHeight="1">
      <c r="A132" s="31"/>
      <c r="B132" s="143"/>
      <c r="C132" s="144" t="s">
        <v>82</v>
      </c>
      <c r="D132" s="144" t="s">
        <v>128</v>
      </c>
      <c r="E132" s="145" t="s">
        <v>196</v>
      </c>
      <c r="F132" s="146" t="s">
        <v>197</v>
      </c>
      <c r="G132" s="147" t="s">
        <v>198</v>
      </c>
      <c r="H132" s="148">
        <v>1</v>
      </c>
      <c r="I132" s="149"/>
      <c r="J132" s="150">
        <f>ROUND(I132*H132,2)</f>
        <v>0</v>
      </c>
      <c r="K132" s="151"/>
      <c r="L132" s="32"/>
      <c r="M132" s="152" t="s">
        <v>1</v>
      </c>
      <c r="N132" s="153" t="s">
        <v>39</v>
      </c>
      <c r="O132" s="57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132</v>
      </c>
      <c r="AT132" s="156" t="s">
        <v>128</v>
      </c>
      <c r="AU132" s="156" t="s">
        <v>133</v>
      </c>
      <c r="AY132" s="16" t="s">
        <v>124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82</v>
      </c>
      <c r="BK132" s="157">
        <f>ROUND(I132*H132,2)</f>
        <v>0</v>
      </c>
      <c r="BL132" s="16" t="s">
        <v>132</v>
      </c>
      <c r="BM132" s="156" t="s">
        <v>199</v>
      </c>
    </row>
    <row r="133" spans="1:65" s="2" customFormat="1" ht="67.2">
      <c r="A133" s="31"/>
      <c r="B133" s="32"/>
      <c r="C133" s="31"/>
      <c r="D133" s="159" t="s">
        <v>176</v>
      </c>
      <c r="E133" s="31"/>
      <c r="F133" s="167" t="s">
        <v>200</v>
      </c>
      <c r="G133" s="31"/>
      <c r="H133" s="31"/>
      <c r="I133" s="168"/>
      <c r="J133" s="31"/>
      <c r="K133" s="31"/>
      <c r="L133" s="32"/>
      <c r="M133" s="169"/>
      <c r="N133" s="170"/>
      <c r="O133" s="57"/>
      <c r="P133" s="57"/>
      <c r="Q133" s="57"/>
      <c r="R133" s="57"/>
      <c r="S133" s="57"/>
      <c r="T133" s="58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  <c r="AT133" s="16" t="s">
        <v>176</v>
      </c>
      <c r="AU133" s="16" t="s">
        <v>133</v>
      </c>
    </row>
    <row r="134" spans="1:65" s="13" customFormat="1" ht="10.199999999999999">
      <c r="B134" s="158"/>
      <c r="D134" s="159" t="s">
        <v>135</v>
      </c>
      <c r="E134" s="160" t="s">
        <v>1</v>
      </c>
      <c r="F134" s="161" t="s">
        <v>82</v>
      </c>
      <c r="H134" s="162">
        <v>1</v>
      </c>
      <c r="I134" s="163"/>
      <c r="L134" s="158"/>
      <c r="M134" s="164"/>
      <c r="N134" s="165"/>
      <c r="O134" s="165"/>
      <c r="P134" s="165"/>
      <c r="Q134" s="165"/>
      <c r="R134" s="165"/>
      <c r="S134" s="165"/>
      <c r="T134" s="166"/>
      <c r="AT134" s="160" t="s">
        <v>135</v>
      </c>
      <c r="AU134" s="160" t="s">
        <v>133</v>
      </c>
      <c r="AV134" s="13" t="s">
        <v>84</v>
      </c>
      <c r="AW134" s="13" t="s">
        <v>30</v>
      </c>
      <c r="AX134" s="13" t="s">
        <v>82</v>
      </c>
      <c r="AY134" s="160" t="s">
        <v>124</v>
      </c>
    </row>
    <row r="135" spans="1:65" s="12" customFormat="1" ht="20.85" customHeight="1">
      <c r="B135" s="130"/>
      <c r="D135" s="131" t="s">
        <v>73</v>
      </c>
      <c r="E135" s="141" t="s">
        <v>126</v>
      </c>
      <c r="F135" s="141" t="s">
        <v>127</v>
      </c>
      <c r="I135" s="133"/>
      <c r="J135" s="142">
        <f>BK135</f>
        <v>0</v>
      </c>
      <c r="L135" s="130"/>
      <c r="M135" s="135"/>
      <c r="N135" s="136"/>
      <c r="O135" s="136"/>
      <c r="P135" s="137">
        <f>SUM(P136:P143)</f>
        <v>0</v>
      </c>
      <c r="Q135" s="136"/>
      <c r="R135" s="137">
        <f>SUM(R136:R143)</f>
        <v>0</v>
      </c>
      <c r="S135" s="136"/>
      <c r="T135" s="138">
        <f>SUM(T136:T143)</f>
        <v>0</v>
      </c>
      <c r="AR135" s="131" t="s">
        <v>82</v>
      </c>
      <c r="AT135" s="139" t="s">
        <v>73</v>
      </c>
      <c r="AU135" s="139" t="s">
        <v>84</v>
      </c>
      <c r="AY135" s="131" t="s">
        <v>124</v>
      </c>
      <c r="BK135" s="140">
        <f>SUM(BK136:BK143)</f>
        <v>0</v>
      </c>
    </row>
    <row r="136" spans="1:65" s="2" customFormat="1" ht="33" customHeight="1">
      <c r="A136" s="31"/>
      <c r="B136" s="143"/>
      <c r="C136" s="144" t="s">
        <v>84</v>
      </c>
      <c r="D136" s="144" t="s">
        <v>128</v>
      </c>
      <c r="E136" s="145" t="s">
        <v>201</v>
      </c>
      <c r="F136" s="146" t="s">
        <v>202</v>
      </c>
      <c r="G136" s="147" t="s">
        <v>131</v>
      </c>
      <c r="H136" s="148">
        <v>126</v>
      </c>
      <c r="I136" s="149"/>
      <c r="J136" s="150">
        <f>ROUND(I136*H136,2)</f>
        <v>0</v>
      </c>
      <c r="K136" s="151"/>
      <c r="L136" s="32"/>
      <c r="M136" s="152" t="s">
        <v>1</v>
      </c>
      <c r="N136" s="153" t="s">
        <v>39</v>
      </c>
      <c r="O136" s="57"/>
      <c r="P136" s="154">
        <f>O136*H136</f>
        <v>0</v>
      </c>
      <c r="Q136" s="154">
        <v>0</v>
      </c>
      <c r="R136" s="154">
        <f>Q136*H136</f>
        <v>0</v>
      </c>
      <c r="S136" s="154">
        <v>0</v>
      </c>
      <c r="T136" s="155">
        <f>S136*H136</f>
        <v>0</v>
      </c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  <c r="AR136" s="156" t="s">
        <v>132</v>
      </c>
      <c r="AT136" s="156" t="s">
        <v>128</v>
      </c>
      <c r="AU136" s="156" t="s">
        <v>133</v>
      </c>
      <c r="AY136" s="16" t="s">
        <v>124</v>
      </c>
      <c r="BE136" s="157">
        <f>IF(N136="základní",J136,0)</f>
        <v>0</v>
      </c>
      <c r="BF136" s="157">
        <f>IF(N136="snížená",J136,0)</f>
        <v>0</v>
      </c>
      <c r="BG136" s="157">
        <f>IF(N136="zákl. přenesená",J136,0)</f>
        <v>0</v>
      </c>
      <c r="BH136" s="157">
        <f>IF(N136="sníž. přenesená",J136,0)</f>
        <v>0</v>
      </c>
      <c r="BI136" s="157">
        <f>IF(N136="nulová",J136,0)</f>
        <v>0</v>
      </c>
      <c r="BJ136" s="16" t="s">
        <v>82</v>
      </c>
      <c r="BK136" s="157">
        <f>ROUND(I136*H136,2)</f>
        <v>0</v>
      </c>
      <c r="BL136" s="16" t="s">
        <v>132</v>
      </c>
      <c r="BM136" s="156" t="s">
        <v>203</v>
      </c>
    </row>
    <row r="137" spans="1:65" s="13" customFormat="1" ht="10.199999999999999">
      <c r="B137" s="158"/>
      <c r="D137" s="159" t="s">
        <v>135</v>
      </c>
      <c r="E137" s="160" t="s">
        <v>1</v>
      </c>
      <c r="F137" s="161" t="s">
        <v>204</v>
      </c>
      <c r="H137" s="162">
        <v>49</v>
      </c>
      <c r="I137" s="163"/>
      <c r="L137" s="158"/>
      <c r="M137" s="164"/>
      <c r="N137" s="165"/>
      <c r="O137" s="165"/>
      <c r="P137" s="165"/>
      <c r="Q137" s="165"/>
      <c r="R137" s="165"/>
      <c r="S137" s="165"/>
      <c r="T137" s="166"/>
      <c r="AT137" s="160" t="s">
        <v>135</v>
      </c>
      <c r="AU137" s="160" t="s">
        <v>133</v>
      </c>
      <c r="AV137" s="13" t="s">
        <v>84</v>
      </c>
      <c r="AW137" s="13" t="s">
        <v>30</v>
      </c>
      <c r="AX137" s="13" t="s">
        <v>74</v>
      </c>
      <c r="AY137" s="160" t="s">
        <v>124</v>
      </c>
    </row>
    <row r="138" spans="1:65" s="13" customFormat="1" ht="10.199999999999999">
      <c r="B138" s="158"/>
      <c r="D138" s="159" t="s">
        <v>135</v>
      </c>
      <c r="E138" s="160" t="s">
        <v>1</v>
      </c>
      <c r="F138" s="161" t="s">
        <v>205</v>
      </c>
      <c r="H138" s="162">
        <v>77</v>
      </c>
      <c r="I138" s="163"/>
      <c r="L138" s="158"/>
      <c r="M138" s="164"/>
      <c r="N138" s="165"/>
      <c r="O138" s="165"/>
      <c r="P138" s="165"/>
      <c r="Q138" s="165"/>
      <c r="R138" s="165"/>
      <c r="S138" s="165"/>
      <c r="T138" s="166"/>
      <c r="AT138" s="160" t="s">
        <v>135</v>
      </c>
      <c r="AU138" s="160" t="s">
        <v>133</v>
      </c>
      <c r="AV138" s="13" t="s">
        <v>84</v>
      </c>
      <c r="AW138" s="13" t="s">
        <v>30</v>
      </c>
      <c r="AX138" s="13" t="s">
        <v>74</v>
      </c>
      <c r="AY138" s="160" t="s">
        <v>124</v>
      </c>
    </row>
    <row r="139" spans="1:65" s="14" customFormat="1" ht="10.199999999999999">
      <c r="B139" s="174"/>
      <c r="D139" s="159" t="s">
        <v>135</v>
      </c>
      <c r="E139" s="175" t="s">
        <v>1</v>
      </c>
      <c r="F139" s="176" t="s">
        <v>206</v>
      </c>
      <c r="H139" s="177">
        <v>126</v>
      </c>
      <c r="I139" s="178"/>
      <c r="L139" s="174"/>
      <c r="M139" s="179"/>
      <c r="N139" s="180"/>
      <c r="O139" s="180"/>
      <c r="P139" s="180"/>
      <c r="Q139" s="180"/>
      <c r="R139" s="180"/>
      <c r="S139" s="180"/>
      <c r="T139" s="181"/>
      <c r="AT139" s="175" t="s">
        <v>135</v>
      </c>
      <c r="AU139" s="175" t="s">
        <v>133</v>
      </c>
      <c r="AV139" s="14" t="s">
        <v>132</v>
      </c>
      <c r="AW139" s="14" t="s">
        <v>30</v>
      </c>
      <c r="AX139" s="14" t="s">
        <v>82</v>
      </c>
      <c r="AY139" s="175" t="s">
        <v>124</v>
      </c>
    </row>
    <row r="140" spans="1:65" s="2" customFormat="1" ht="33" customHeight="1">
      <c r="A140" s="31"/>
      <c r="B140" s="143"/>
      <c r="C140" s="144" t="s">
        <v>133</v>
      </c>
      <c r="D140" s="144" t="s">
        <v>128</v>
      </c>
      <c r="E140" s="145" t="s">
        <v>207</v>
      </c>
      <c r="F140" s="146" t="s">
        <v>208</v>
      </c>
      <c r="G140" s="147" t="s">
        <v>131</v>
      </c>
      <c r="H140" s="148">
        <v>54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39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132</v>
      </c>
      <c r="AT140" s="156" t="s">
        <v>128</v>
      </c>
      <c r="AU140" s="156" t="s">
        <v>133</v>
      </c>
      <c r="AY140" s="16" t="s">
        <v>124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82</v>
      </c>
      <c r="BK140" s="157">
        <f>ROUND(I140*H140,2)</f>
        <v>0</v>
      </c>
      <c r="BL140" s="16" t="s">
        <v>132</v>
      </c>
      <c r="BM140" s="156" t="s">
        <v>209</v>
      </c>
    </row>
    <row r="141" spans="1:65" s="13" customFormat="1" ht="10.199999999999999">
      <c r="B141" s="158"/>
      <c r="D141" s="159" t="s">
        <v>135</v>
      </c>
      <c r="E141" s="160" t="s">
        <v>1</v>
      </c>
      <c r="F141" s="161" t="s">
        <v>210</v>
      </c>
      <c r="H141" s="162">
        <v>21</v>
      </c>
      <c r="I141" s="163"/>
      <c r="L141" s="158"/>
      <c r="M141" s="164"/>
      <c r="N141" s="165"/>
      <c r="O141" s="165"/>
      <c r="P141" s="165"/>
      <c r="Q141" s="165"/>
      <c r="R141" s="165"/>
      <c r="S141" s="165"/>
      <c r="T141" s="166"/>
      <c r="AT141" s="160" t="s">
        <v>135</v>
      </c>
      <c r="AU141" s="160" t="s">
        <v>133</v>
      </c>
      <c r="AV141" s="13" t="s">
        <v>84</v>
      </c>
      <c r="AW141" s="13" t="s">
        <v>30</v>
      </c>
      <c r="AX141" s="13" t="s">
        <v>74</v>
      </c>
      <c r="AY141" s="160" t="s">
        <v>124</v>
      </c>
    </row>
    <row r="142" spans="1:65" s="13" customFormat="1" ht="10.199999999999999">
      <c r="B142" s="158"/>
      <c r="D142" s="159" t="s">
        <v>135</v>
      </c>
      <c r="E142" s="160" t="s">
        <v>1</v>
      </c>
      <c r="F142" s="161" t="s">
        <v>211</v>
      </c>
      <c r="H142" s="162">
        <v>33</v>
      </c>
      <c r="I142" s="163"/>
      <c r="L142" s="158"/>
      <c r="M142" s="164"/>
      <c r="N142" s="165"/>
      <c r="O142" s="165"/>
      <c r="P142" s="165"/>
      <c r="Q142" s="165"/>
      <c r="R142" s="165"/>
      <c r="S142" s="165"/>
      <c r="T142" s="166"/>
      <c r="AT142" s="160" t="s">
        <v>135</v>
      </c>
      <c r="AU142" s="160" t="s">
        <v>133</v>
      </c>
      <c r="AV142" s="13" t="s">
        <v>84</v>
      </c>
      <c r="AW142" s="13" t="s">
        <v>30</v>
      </c>
      <c r="AX142" s="13" t="s">
        <v>74</v>
      </c>
      <c r="AY142" s="160" t="s">
        <v>124</v>
      </c>
    </row>
    <row r="143" spans="1:65" s="14" customFormat="1" ht="10.199999999999999">
      <c r="B143" s="174"/>
      <c r="D143" s="159" t="s">
        <v>135</v>
      </c>
      <c r="E143" s="175" t="s">
        <v>1</v>
      </c>
      <c r="F143" s="176" t="s">
        <v>206</v>
      </c>
      <c r="H143" s="177">
        <v>54</v>
      </c>
      <c r="I143" s="178"/>
      <c r="L143" s="174"/>
      <c r="M143" s="179"/>
      <c r="N143" s="180"/>
      <c r="O143" s="180"/>
      <c r="P143" s="180"/>
      <c r="Q143" s="180"/>
      <c r="R143" s="180"/>
      <c r="S143" s="180"/>
      <c r="T143" s="181"/>
      <c r="AT143" s="175" t="s">
        <v>135</v>
      </c>
      <c r="AU143" s="175" t="s">
        <v>133</v>
      </c>
      <c r="AV143" s="14" t="s">
        <v>132</v>
      </c>
      <c r="AW143" s="14" t="s">
        <v>30</v>
      </c>
      <c r="AX143" s="14" t="s">
        <v>82</v>
      </c>
      <c r="AY143" s="175" t="s">
        <v>124</v>
      </c>
    </row>
    <row r="144" spans="1:65" s="12" customFormat="1" ht="20.85" customHeight="1">
      <c r="B144" s="130"/>
      <c r="D144" s="131" t="s">
        <v>73</v>
      </c>
      <c r="E144" s="141" t="s">
        <v>145</v>
      </c>
      <c r="F144" s="141" t="s">
        <v>146</v>
      </c>
      <c r="I144" s="133"/>
      <c r="J144" s="142">
        <f>BK144</f>
        <v>0</v>
      </c>
      <c r="L144" s="130"/>
      <c r="M144" s="135"/>
      <c r="N144" s="136"/>
      <c r="O144" s="136"/>
      <c r="P144" s="137">
        <f>SUM(P145:P148)</f>
        <v>0</v>
      </c>
      <c r="Q144" s="136"/>
      <c r="R144" s="137">
        <f>SUM(R145:R148)</f>
        <v>0</v>
      </c>
      <c r="S144" s="136"/>
      <c r="T144" s="138">
        <f>SUM(T145:T148)</f>
        <v>0</v>
      </c>
      <c r="AR144" s="131" t="s">
        <v>82</v>
      </c>
      <c r="AT144" s="139" t="s">
        <v>73</v>
      </c>
      <c r="AU144" s="139" t="s">
        <v>84</v>
      </c>
      <c r="AY144" s="131" t="s">
        <v>124</v>
      </c>
      <c r="BK144" s="140">
        <f>SUM(BK145:BK148)</f>
        <v>0</v>
      </c>
    </row>
    <row r="145" spans="1:65" s="2" customFormat="1" ht="62.7" customHeight="1">
      <c r="A145" s="31"/>
      <c r="B145" s="143"/>
      <c r="C145" s="144" t="s">
        <v>132</v>
      </c>
      <c r="D145" s="144" t="s">
        <v>128</v>
      </c>
      <c r="E145" s="145" t="s">
        <v>212</v>
      </c>
      <c r="F145" s="146" t="s">
        <v>213</v>
      </c>
      <c r="G145" s="147" t="s">
        <v>131</v>
      </c>
      <c r="H145" s="148">
        <v>360</v>
      </c>
      <c r="I145" s="149"/>
      <c r="J145" s="150">
        <f>ROUND(I145*H145,2)</f>
        <v>0</v>
      </c>
      <c r="K145" s="151"/>
      <c r="L145" s="32"/>
      <c r="M145" s="152" t="s">
        <v>1</v>
      </c>
      <c r="N145" s="153" t="s">
        <v>39</v>
      </c>
      <c r="O145" s="57"/>
      <c r="P145" s="154">
        <f>O145*H145</f>
        <v>0</v>
      </c>
      <c r="Q145" s="154">
        <v>0</v>
      </c>
      <c r="R145" s="154">
        <f>Q145*H145</f>
        <v>0</v>
      </c>
      <c r="S145" s="154">
        <v>0</v>
      </c>
      <c r="T145" s="155">
        <f>S145*H145</f>
        <v>0</v>
      </c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  <c r="AR145" s="156" t="s">
        <v>132</v>
      </c>
      <c r="AT145" s="156" t="s">
        <v>128</v>
      </c>
      <c r="AU145" s="156" t="s">
        <v>133</v>
      </c>
      <c r="AY145" s="16" t="s">
        <v>124</v>
      </c>
      <c r="BE145" s="157">
        <f>IF(N145="základní",J145,0)</f>
        <v>0</v>
      </c>
      <c r="BF145" s="157">
        <f>IF(N145="snížená",J145,0)</f>
        <v>0</v>
      </c>
      <c r="BG145" s="157">
        <f>IF(N145="zákl. přenesená",J145,0)</f>
        <v>0</v>
      </c>
      <c r="BH145" s="157">
        <f>IF(N145="sníž. přenesená",J145,0)</f>
        <v>0</v>
      </c>
      <c r="BI145" s="157">
        <f>IF(N145="nulová",J145,0)</f>
        <v>0</v>
      </c>
      <c r="BJ145" s="16" t="s">
        <v>82</v>
      </c>
      <c r="BK145" s="157">
        <f>ROUND(I145*H145,2)</f>
        <v>0</v>
      </c>
      <c r="BL145" s="16" t="s">
        <v>132</v>
      </c>
      <c r="BM145" s="156" t="s">
        <v>214</v>
      </c>
    </row>
    <row r="146" spans="1:65" s="13" customFormat="1" ht="10.199999999999999">
      <c r="B146" s="158"/>
      <c r="D146" s="159" t="s">
        <v>135</v>
      </c>
      <c r="E146" s="160" t="s">
        <v>1</v>
      </c>
      <c r="F146" s="161" t="s">
        <v>215</v>
      </c>
      <c r="H146" s="162">
        <v>360</v>
      </c>
      <c r="I146" s="163"/>
      <c r="L146" s="158"/>
      <c r="M146" s="164"/>
      <c r="N146" s="165"/>
      <c r="O146" s="165"/>
      <c r="P146" s="165"/>
      <c r="Q146" s="165"/>
      <c r="R146" s="165"/>
      <c r="S146" s="165"/>
      <c r="T146" s="166"/>
      <c r="AT146" s="160" t="s">
        <v>135</v>
      </c>
      <c r="AU146" s="160" t="s">
        <v>133</v>
      </c>
      <c r="AV146" s="13" t="s">
        <v>84</v>
      </c>
      <c r="AW146" s="13" t="s">
        <v>30</v>
      </c>
      <c r="AX146" s="13" t="s">
        <v>82</v>
      </c>
      <c r="AY146" s="160" t="s">
        <v>124</v>
      </c>
    </row>
    <row r="147" spans="1:65" s="2" customFormat="1" ht="44.25" customHeight="1">
      <c r="A147" s="31"/>
      <c r="B147" s="143"/>
      <c r="C147" s="144" t="s">
        <v>151</v>
      </c>
      <c r="D147" s="144" t="s">
        <v>128</v>
      </c>
      <c r="E147" s="145" t="s">
        <v>166</v>
      </c>
      <c r="F147" s="146" t="s">
        <v>167</v>
      </c>
      <c r="G147" s="147" t="s">
        <v>131</v>
      </c>
      <c r="H147" s="148">
        <v>180</v>
      </c>
      <c r="I147" s="149"/>
      <c r="J147" s="150">
        <f>ROUND(I147*H147,2)</f>
        <v>0</v>
      </c>
      <c r="K147" s="151"/>
      <c r="L147" s="32"/>
      <c r="M147" s="152" t="s">
        <v>1</v>
      </c>
      <c r="N147" s="153" t="s">
        <v>39</v>
      </c>
      <c r="O147" s="57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6" t="s">
        <v>132</v>
      </c>
      <c r="AT147" s="156" t="s">
        <v>128</v>
      </c>
      <c r="AU147" s="156" t="s">
        <v>133</v>
      </c>
      <c r="AY147" s="16" t="s">
        <v>124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6" t="s">
        <v>82</v>
      </c>
      <c r="BK147" s="157">
        <f>ROUND(I147*H147,2)</f>
        <v>0</v>
      </c>
      <c r="BL147" s="16" t="s">
        <v>132</v>
      </c>
      <c r="BM147" s="156" t="s">
        <v>216</v>
      </c>
    </row>
    <row r="148" spans="1:65" s="13" customFormat="1" ht="10.199999999999999">
      <c r="B148" s="158"/>
      <c r="D148" s="159" t="s">
        <v>135</v>
      </c>
      <c r="E148" s="160" t="s">
        <v>1</v>
      </c>
      <c r="F148" s="161" t="s">
        <v>217</v>
      </c>
      <c r="H148" s="162">
        <v>180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135</v>
      </c>
      <c r="AU148" s="160" t="s">
        <v>133</v>
      </c>
      <c r="AV148" s="13" t="s">
        <v>84</v>
      </c>
      <c r="AW148" s="13" t="s">
        <v>30</v>
      </c>
      <c r="AX148" s="13" t="s">
        <v>82</v>
      </c>
      <c r="AY148" s="160" t="s">
        <v>124</v>
      </c>
    </row>
    <row r="149" spans="1:65" s="12" customFormat="1" ht="20.85" customHeight="1">
      <c r="B149" s="130"/>
      <c r="D149" s="131" t="s">
        <v>73</v>
      </c>
      <c r="E149" s="141" t="s">
        <v>169</v>
      </c>
      <c r="F149" s="141" t="s">
        <v>170</v>
      </c>
      <c r="I149" s="133"/>
      <c r="J149" s="142">
        <f>BK149</f>
        <v>0</v>
      </c>
      <c r="L149" s="130"/>
      <c r="M149" s="135"/>
      <c r="N149" s="136"/>
      <c r="O149" s="136"/>
      <c r="P149" s="137">
        <f>SUM(P150:P151)</f>
        <v>0</v>
      </c>
      <c r="Q149" s="136"/>
      <c r="R149" s="137">
        <f>SUM(R150:R151)</f>
        <v>0</v>
      </c>
      <c r="S149" s="136"/>
      <c r="T149" s="138">
        <f>SUM(T150:T151)</f>
        <v>0</v>
      </c>
      <c r="AR149" s="131" t="s">
        <v>82</v>
      </c>
      <c r="AT149" s="139" t="s">
        <v>73</v>
      </c>
      <c r="AU149" s="139" t="s">
        <v>84</v>
      </c>
      <c r="AY149" s="131" t="s">
        <v>124</v>
      </c>
      <c r="BK149" s="140">
        <f>SUM(BK150:BK151)</f>
        <v>0</v>
      </c>
    </row>
    <row r="150" spans="1:65" s="2" customFormat="1" ht="44.25" customHeight="1">
      <c r="A150" s="31"/>
      <c r="B150" s="143"/>
      <c r="C150" s="144" t="s">
        <v>155</v>
      </c>
      <c r="D150" s="144" t="s">
        <v>128</v>
      </c>
      <c r="E150" s="145" t="s">
        <v>218</v>
      </c>
      <c r="F150" s="146" t="s">
        <v>219</v>
      </c>
      <c r="G150" s="147" t="s">
        <v>131</v>
      </c>
      <c r="H150" s="148">
        <v>180</v>
      </c>
      <c r="I150" s="149"/>
      <c r="J150" s="150">
        <f>ROUND(I150*H150,2)</f>
        <v>0</v>
      </c>
      <c r="K150" s="151"/>
      <c r="L150" s="32"/>
      <c r="M150" s="152" t="s">
        <v>1</v>
      </c>
      <c r="N150" s="153" t="s">
        <v>39</v>
      </c>
      <c r="O150" s="57"/>
      <c r="P150" s="154">
        <f>O150*H150</f>
        <v>0</v>
      </c>
      <c r="Q150" s="154">
        <v>0</v>
      </c>
      <c r="R150" s="154">
        <f>Q150*H150</f>
        <v>0</v>
      </c>
      <c r="S150" s="154">
        <v>0</v>
      </c>
      <c r="T150" s="155">
        <f>S150*H150</f>
        <v>0</v>
      </c>
      <c r="U150" s="31"/>
      <c r="V150" s="31"/>
      <c r="W150" s="31"/>
      <c r="X150" s="31"/>
      <c r="Y150" s="31"/>
      <c r="Z150" s="31"/>
      <c r="AA150" s="31"/>
      <c r="AB150" s="31"/>
      <c r="AC150" s="31"/>
      <c r="AD150" s="31"/>
      <c r="AE150" s="31"/>
      <c r="AR150" s="156" t="s">
        <v>132</v>
      </c>
      <c r="AT150" s="156" t="s">
        <v>128</v>
      </c>
      <c r="AU150" s="156" t="s">
        <v>133</v>
      </c>
      <c r="AY150" s="16" t="s">
        <v>124</v>
      </c>
      <c r="BE150" s="157">
        <f>IF(N150="základní",J150,0)</f>
        <v>0</v>
      </c>
      <c r="BF150" s="157">
        <f>IF(N150="snížená",J150,0)</f>
        <v>0</v>
      </c>
      <c r="BG150" s="157">
        <f>IF(N150="zákl. přenesená",J150,0)</f>
        <v>0</v>
      </c>
      <c r="BH150" s="157">
        <f>IF(N150="sníž. přenesená",J150,0)</f>
        <v>0</v>
      </c>
      <c r="BI150" s="157">
        <f>IF(N150="nulová",J150,0)</f>
        <v>0</v>
      </c>
      <c r="BJ150" s="16" t="s">
        <v>82</v>
      </c>
      <c r="BK150" s="157">
        <f>ROUND(I150*H150,2)</f>
        <v>0</v>
      </c>
      <c r="BL150" s="16" t="s">
        <v>132</v>
      </c>
      <c r="BM150" s="156" t="s">
        <v>220</v>
      </c>
    </row>
    <row r="151" spans="1:65" s="13" customFormat="1" ht="10.199999999999999">
      <c r="B151" s="158"/>
      <c r="D151" s="159" t="s">
        <v>135</v>
      </c>
      <c r="E151" s="160" t="s">
        <v>1</v>
      </c>
      <c r="F151" s="161" t="s">
        <v>221</v>
      </c>
      <c r="H151" s="162">
        <v>180</v>
      </c>
      <c r="I151" s="163"/>
      <c r="L151" s="158"/>
      <c r="M151" s="164"/>
      <c r="N151" s="165"/>
      <c r="O151" s="165"/>
      <c r="P151" s="165"/>
      <c r="Q151" s="165"/>
      <c r="R151" s="165"/>
      <c r="S151" s="165"/>
      <c r="T151" s="166"/>
      <c r="AT151" s="160" t="s">
        <v>135</v>
      </c>
      <c r="AU151" s="160" t="s">
        <v>133</v>
      </c>
      <c r="AV151" s="13" t="s">
        <v>84</v>
      </c>
      <c r="AW151" s="13" t="s">
        <v>30</v>
      </c>
      <c r="AX151" s="13" t="s">
        <v>82</v>
      </c>
      <c r="AY151" s="160" t="s">
        <v>124</v>
      </c>
    </row>
    <row r="152" spans="1:65" s="12" customFormat="1" ht="20.85" customHeight="1">
      <c r="B152" s="130"/>
      <c r="D152" s="131" t="s">
        <v>73</v>
      </c>
      <c r="E152" s="141" t="s">
        <v>179</v>
      </c>
      <c r="F152" s="141" t="s">
        <v>180</v>
      </c>
      <c r="I152" s="133"/>
      <c r="J152" s="142">
        <f>BK152</f>
        <v>0</v>
      </c>
      <c r="L152" s="130"/>
      <c r="M152" s="135"/>
      <c r="N152" s="136"/>
      <c r="O152" s="136"/>
      <c r="P152" s="137">
        <f>SUM(P153:P160)</f>
        <v>0</v>
      </c>
      <c r="Q152" s="136"/>
      <c r="R152" s="137">
        <f>SUM(R153:R160)</f>
        <v>1.2500000000000001E-2</v>
      </c>
      <c r="S152" s="136"/>
      <c r="T152" s="138">
        <f>SUM(T153:T160)</f>
        <v>0</v>
      </c>
      <c r="AR152" s="131" t="s">
        <v>82</v>
      </c>
      <c r="AT152" s="139" t="s">
        <v>73</v>
      </c>
      <c r="AU152" s="139" t="s">
        <v>84</v>
      </c>
      <c r="AY152" s="131" t="s">
        <v>124</v>
      </c>
      <c r="BK152" s="140">
        <f>SUM(BK153:BK160)</f>
        <v>0</v>
      </c>
    </row>
    <row r="153" spans="1:65" s="2" customFormat="1" ht="37.799999999999997" customHeight="1">
      <c r="A153" s="31"/>
      <c r="B153" s="143"/>
      <c r="C153" s="144" t="s">
        <v>160</v>
      </c>
      <c r="D153" s="144" t="s">
        <v>128</v>
      </c>
      <c r="E153" s="145" t="s">
        <v>222</v>
      </c>
      <c r="F153" s="146" t="s">
        <v>223</v>
      </c>
      <c r="G153" s="147" t="s">
        <v>184</v>
      </c>
      <c r="H153" s="148">
        <v>500</v>
      </c>
      <c r="I153" s="149"/>
      <c r="J153" s="150">
        <f>ROUND(I153*H153,2)</f>
        <v>0</v>
      </c>
      <c r="K153" s="151"/>
      <c r="L153" s="32"/>
      <c r="M153" s="152" t="s">
        <v>1</v>
      </c>
      <c r="N153" s="153" t="s">
        <v>39</v>
      </c>
      <c r="O153" s="57"/>
      <c r="P153" s="154">
        <f>O153*H153</f>
        <v>0</v>
      </c>
      <c r="Q153" s="154">
        <v>0</v>
      </c>
      <c r="R153" s="154">
        <f>Q153*H153</f>
        <v>0</v>
      </c>
      <c r="S153" s="154">
        <v>0</v>
      </c>
      <c r="T153" s="155">
        <f>S153*H153</f>
        <v>0</v>
      </c>
      <c r="U153" s="31"/>
      <c r="V153" s="31"/>
      <c r="W153" s="31"/>
      <c r="X153" s="31"/>
      <c r="Y153" s="31"/>
      <c r="Z153" s="31"/>
      <c r="AA153" s="31"/>
      <c r="AB153" s="31"/>
      <c r="AC153" s="31"/>
      <c r="AD153" s="31"/>
      <c r="AE153" s="31"/>
      <c r="AR153" s="156" t="s">
        <v>132</v>
      </c>
      <c r="AT153" s="156" t="s">
        <v>128</v>
      </c>
      <c r="AU153" s="156" t="s">
        <v>133</v>
      </c>
      <c r="AY153" s="16" t="s">
        <v>124</v>
      </c>
      <c r="BE153" s="157">
        <f>IF(N153="základní",J153,0)</f>
        <v>0</v>
      </c>
      <c r="BF153" s="157">
        <f>IF(N153="snížená",J153,0)</f>
        <v>0</v>
      </c>
      <c r="BG153" s="157">
        <f>IF(N153="zákl. přenesená",J153,0)</f>
        <v>0</v>
      </c>
      <c r="BH153" s="157">
        <f>IF(N153="sníž. přenesená",J153,0)</f>
        <v>0</v>
      </c>
      <c r="BI153" s="157">
        <f>IF(N153="nulová",J153,0)</f>
        <v>0</v>
      </c>
      <c r="BJ153" s="16" t="s">
        <v>82</v>
      </c>
      <c r="BK153" s="157">
        <f>ROUND(I153*H153,2)</f>
        <v>0</v>
      </c>
      <c r="BL153" s="16" t="s">
        <v>132</v>
      </c>
      <c r="BM153" s="156" t="s">
        <v>224</v>
      </c>
    </row>
    <row r="154" spans="1:65" s="13" customFormat="1" ht="10.199999999999999">
      <c r="B154" s="158"/>
      <c r="D154" s="159" t="s">
        <v>135</v>
      </c>
      <c r="E154" s="160" t="s">
        <v>1</v>
      </c>
      <c r="F154" s="161" t="s">
        <v>225</v>
      </c>
      <c r="H154" s="162">
        <v>500</v>
      </c>
      <c r="I154" s="163"/>
      <c r="L154" s="158"/>
      <c r="M154" s="164"/>
      <c r="N154" s="165"/>
      <c r="O154" s="165"/>
      <c r="P154" s="165"/>
      <c r="Q154" s="165"/>
      <c r="R154" s="165"/>
      <c r="S154" s="165"/>
      <c r="T154" s="166"/>
      <c r="AT154" s="160" t="s">
        <v>135</v>
      </c>
      <c r="AU154" s="160" t="s">
        <v>133</v>
      </c>
      <c r="AV154" s="13" t="s">
        <v>84</v>
      </c>
      <c r="AW154" s="13" t="s">
        <v>30</v>
      </c>
      <c r="AX154" s="13" t="s">
        <v>82</v>
      </c>
      <c r="AY154" s="160" t="s">
        <v>124</v>
      </c>
    </row>
    <row r="155" spans="1:65" s="2" customFormat="1" ht="16.5" customHeight="1">
      <c r="A155" s="31"/>
      <c r="B155" s="143"/>
      <c r="C155" s="182" t="s">
        <v>165</v>
      </c>
      <c r="D155" s="182" t="s">
        <v>226</v>
      </c>
      <c r="E155" s="183" t="s">
        <v>227</v>
      </c>
      <c r="F155" s="184" t="s">
        <v>228</v>
      </c>
      <c r="G155" s="185" t="s">
        <v>229</v>
      </c>
      <c r="H155" s="186">
        <v>12.5</v>
      </c>
      <c r="I155" s="187"/>
      <c r="J155" s="188">
        <f>ROUND(I155*H155,2)</f>
        <v>0</v>
      </c>
      <c r="K155" s="189"/>
      <c r="L155" s="190"/>
      <c r="M155" s="191" t="s">
        <v>1</v>
      </c>
      <c r="N155" s="192" t="s">
        <v>39</v>
      </c>
      <c r="O155" s="57"/>
      <c r="P155" s="154">
        <f>O155*H155</f>
        <v>0</v>
      </c>
      <c r="Q155" s="154">
        <v>1E-3</v>
      </c>
      <c r="R155" s="154">
        <f>Q155*H155</f>
        <v>1.2500000000000001E-2</v>
      </c>
      <c r="S155" s="154">
        <v>0</v>
      </c>
      <c r="T155" s="155">
        <f>S155*H155</f>
        <v>0</v>
      </c>
      <c r="U155" s="31"/>
      <c r="V155" s="31"/>
      <c r="W155" s="31"/>
      <c r="X155" s="31"/>
      <c r="Y155" s="31"/>
      <c r="Z155" s="31"/>
      <c r="AA155" s="31"/>
      <c r="AB155" s="31"/>
      <c r="AC155" s="31"/>
      <c r="AD155" s="31"/>
      <c r="AE155" s="31"/>
      <c r="AR155" s="156" t="s">
        <v>165</v>
      </c>
      <c r="AT155" s="156" t="s">
        <v>226</v>
      </c>
      <c r="AU155" s="156" t="s">
        <v>133</v>
      </c>
      <c r="AY155" s="16" t="s">
        <v>124</v>
      </c>
      <c r="BE155" s="157">
        <f>IF(N155="základní",J155,0)</f>
        <v>0</v>
      </c>
      <c r="BF155" s="157">
        <f>IF(N155="snížená",J155,0)</f>
        <v>0</v>
      </c>
      <c r="BG155" s="157">
        <f>IF(N155="zákl. přenesená",J155,0)</f>
        <v>0</v>
      </c>
      <c r="BH155" s="157">
        <f>IF(N155="sníž. přenesená",J155,0)</f>
        <v>0</v>
      </c>
      <c r="BI155" s="157">
        <f>IF(N155="nulová",J155,0)</f>
        <v>0</v>
      </c>
      <c r="BJ155" s="16" t="s">
        <v>82</v>
      </c>
      <c r="BK155" s="157">
        <f>ROUND(I155*H155,2)</f>
        <v>0</v>
      </c>
      <c r="BL155" s="16" t="s">
        <v>132</v>
      </c>
      <c r="BM155" s="156" t="s">
        <v>230</v>
      </c>
    </row>
    <row r="156" spans="1:65" s="13" customFormat="1" ht="10.199999999999999">
      <c r="B156" s="158"/>
      <c r="D156" s="159" t="s">
        <v>135</v>
      </c>
      <c r="E156" s="160" t="s">
        <v>1</v>
      </c>
      <c r="F156" s="161" t="s">
        <v>231</v>
      </c>
      <c r="H156" s="162">
        <v>12.5</v>
      </c>
      <c r="I156" s="163"/>
      <c r="L156" s="158"/>
      <c r="M156" s="164"/>
      <c r="N156" s="165"/>
      <c r="O156" s="165"/>
      <c r="P156" s="165"/>
      <c r="Q156" s="165"/>
      <c r="R156" s="165"/>
      <c r="S156" s="165"/>
      <c r="T156" s="166"/>
      <c r="AT156" s="160" t="s">
        <v>135</v>
      </c>
      <c r="AU156" s="160" t="s">
        <v>133</v>
      </c>
      <c r="AV156" s="13" t="s">
        <v>84</v>
      </c>
      <c r="AW156" s="13" t="s">
        <v>30</v>
      </c>
      <c r="AX156" s="13" t="s">
        <v>82</v>
      </c>
      <c r="AY156" s="160" t="s">
        <v>124</v>
      </c>
    </row>
    <row r="157" spans="1:65" s="2" customFormat="1" ht="33" customHeight="1">
      <c r="A157" s="31"/>
      <c r="B157" s="143"/>
      <c r="C157" s="144" t="s">
        <v>171</v>
      </c>
      <c r="D157" s="144" t="s">
        <v>128</v>
      </c>
      <c r="E157" s="145" t="s">
        <v>232</v>
      </c>
      <c r="F157" s="146" t="s">
        <v>233</v>
      </c>
      <c r="G157" s="147" t="s">
        <v>184</v>
      </c>
      <c r="H157" s="148">
        <v>400</v>
      </c>
      <c r="I157" s="149"/>
      <c r="J157" s="150">
        <f>ROUND(I157*H157,2)</f>
        <v>0</v>
      </c>
      <c r="K157" s="151"/>
      <c r="L157" s="32"/>
      <c r="M157" s="152" t="s">
        <v>1</v>
      </c>
      <c r="N157" s="153" t="s">
        <v>39</v>
      </c>
      <c r="O157" s="57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6" t="s">
        <v>132</v>
      </c>
      <c r="AT157" s="156" t="s">
        <v>128</v>
      </c>
      <c r="AU157" s="156" t="s">
        <v>133</v>
      </c>
      <c r="AY157" s="16" t="s">
        <v>124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6" t="s">
        <v>82</v>
      </c>
      <c r="BK157" s="157">
        <f>ROUND(I157*H157,2)</f>
        <v>0</v>
      </c>
      <c r="BL157" s="16" t="s">
        <v>132</v>
      </c>
      <c r="BM157" s="156" t="s">
        <v>234</v>
      </c>
    </row>
    <row r="158" spans="1:65" s="13" customFormat="1" ht="10.199999999999999">
      <c r="B158" s="158"/>
      <c r="D158" s="159" t="s">
        <v>135</v>
      </c>
      <c r="E158" s="160" t="s">
        <v>1</v>
      </c>
      <c r="F158" s="161" t="s">
        <v>235</v>
      </c>
      <c r="H158" s="162">
        <v>400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135</v>
      </c>
      <c r="AU158" s="160" t="s">
        <v>133</v>
      </c>
      <c r="AV158" s="13" t="s">
        <v>84</v>
      </c>
      <c r="AW158" s="13" t="s">
        <v>30</v>
      </c>
      <c r="AX158" s="13" t="s">
        <v>82</v>
      </c>
      <c r="AY158" s="160" t="s">
        <v>124</v>
      </c>
    </row>
    <row r="159" spans="1:65" s="2" customFormat="1" ht="49.05" customHeight="1">
      <c r="A159" s="31"/>
      <c r="B159" s="143"/>
      <c r="C159" s="144" t="s">
        <v>181</v>
      </c>
      <c r="D159" s="144" t="s">
        <v>128</v>
      </c>
      <c r="E159" s="145" t="s">
        <v>236</v>
      </c>
      <c r="F159" s="146" t="s">
        <v>237</v>
      </c>
      <c r="G159" s="147" t="s">
        <v>184</v>
      </c>
      <c r="H159" s="148">
        <v>418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39</v>
      </c>
      <c r="O159" s="57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6" t="s">
        <v>132</v>
      </c>
      <c r="AT159" s="156" t="s">
        <v>128</v>
      </c>
      <c r="AU159" s="156" t="s">
        <v>133</v>
      </c>
      <c r="AY159" s="16" t="s">
        <v>124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6" t="s">
        <v>82</v>
      </c>
      <c r="BK159" s="157">
        <f>ROUND(I159*H159,2)</f>
        <v>0</v>
      </c>
      <c r="BL159" s="16" t="s">
        <v>132</v>
      </c>
      <c r="BM159" s="156" t="s">
        <v>238</v>
      </c>
    </row>
    <row r="160" spans="1:65" s="13" customFormat="1" ht="10.199999999999999">
      <c r="B160" s="158"/>
      <c r="D160" s="159" t="s">
        <v>135</v>
      </c>
      <c r="E160" s="160" t="s">
        <v>1</v>
      </c>
      <c r="F160" s="161" t="s">
        <v>239</v>
      </c>
      <c r="H160" s="162">
        <v>418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135</v>
      </c>
      <c r="AU160" s="160" t="s">
        <v>133</v>
      </c>
      <c r="AV160" s="13" t="s">
        <v>84</v>
      </c>
      <c r="AW160" s="13" t="s">
        <v>30</v>
      </c>
      <c r="AX160" s="13" t="s">
        <v>82</v>
      </c>
      <c r="AY160" s="160" t="s">
        <v>124</v>
      </c>
    </row>
    <row r="161" spans="1:65" s="12" customFormat="1" ht="22.8" customHeight="1">
      <c r="B161" s="130"/>
      <c r="D161" s="131" t="s">
        <v>73</v>
      </c>
      <c r="E161" s="141" t="s">
        <v>132</v>
      </c>
      <c r="F161" s="141" t="s">
        <v>240</v>
      </c>
      <c r="I161" s="133"/>
      <c r="J161" s="142">
        <f>BK161</f>
        <v>0</v>
      </c>
      <c r="L161" s="130"/>
      <c r="M161" s="135"/>
      <c r="N161" s="136"/>
      <c r="O161" s="136"/>
      <c r="P161" s="137">
        <f>P162+P165</f>
        <v>0</v>
      </c>
      <c r="Q161" s="136"/>
      <c r="R161" s="137">
        <f>R162+R165</f>
        <v>287.03662200000002</v>
      </c>
      <c r="S161" s="136"/>
      <c r="T161" s="138">
        <f>T162+T165</f>
        <v>0</v>
      </c>
      <c r="AR161" s="131" t="s">
        <v>82</v>
      </c>
      <c r="AT161" s="139" t="s">
        <v>73</v>
      </c>
      <c r="AU161" s="139" t="s">
        <v>82</v>
      </c>
      <c r="AY161" s="131" t="s">
        <v>124</v>
      </c>
      <c r="BK161" s="140">
        <f>BK162+BK165</f>
        <v>0</v>
      </c>
    </row>
    <row r="162" spans="1:65" s="12" customFormat="1" ht="20.85" customHeight="1">
      <c r="B162" s="130"/>
      <c r="D162" s="131" t="s">
        <v>73</v>
      </c>
      <c r="E162" s="141" t="s">
        <v>241</v>
      </c>
      <c r="F162" s="141" t="s">
        <v>242</v>
      </c>
      <c r="I162" s="133"/>
      <c r="J162" s="142">
        <f>BK162</f>
        <v>0</v>
      </c>
      <c r="L162" s="130"/>
      <c r="M162" s="135"/>
      <c r="N162" s="136"/>
      <c r="O162" s="136"/>
      <c r="P162" s="137">
        <f>SUM(P163:P164)</f>
        <v>0</v>
      </c>
      <c r="Q162" s="136"/>
      <c r="R162" s="137">
        <f>SUM(R163:R164)</f>
        <v>54.573749999999997</v>
      </c>
      <c r="S162" s="136"/>
      <c r="T162" s="138">
        <f>SUM(T163:T164)</f>
        <v>0</v>
      </c>
      <c r="AR162" s="131" t="s">
        <v>82</v>
      </c>
      <c r="AT162" s="139" t="s">
        <v>73</v>
      </c>
      <c r="AU162" s="139" t="s">
        <v>84</v>
      </c>
      <c r="AY162" s="131" t="s">
        <v>124</v>
      </c>
      <c r="BK162" s="140">
        <f>SUM(BK163:BK164)</f>
        <v>0</v>
      </c>
    </row>
    <row r="163" spans="1:65" s="2" customFormat="1" ht="37.799999999999997" customHeight="1">
      <c r="A163" s="31"/>
      <c r="B163" s="143"/>
      <c r="C163" s="144" t="s">
        <v>194</v>
      </c>
      <c r="D163" s="144" t="s">
        <v>128</v>
      </c>
      <c r="E163" s="145" t="s">
        <v>243</v>
      </c>
      <c r="F163" s="146" t="s">
        <v>244</v>
      </c>
      <c r="G163" s="147" t="s">
        <v>131</v>
      </c>
      <c r="H163" s="148">
        <v>28.875</v>
      </c>
      <c r="I163" s="149"/>
      <c r="J163" s="150">
        <f>ROUND(I163*H163,2)</f>
        <v>0</v>
      </c>
      <c r="K163" s="151"/>
      <c r="L163" s="32"/>
      <c r="M163" s="152" t="s">
        <v>1</v>
      </c>
      <c r="N163" s="153" t="s">
        <v>39</v>
      </c>
      <c r="O163" s="57"/>
      <c r="P163" s="154">
        <f>O163*H163</f>
        <v>0</v>
      </c>
      <c r="Q163" s="154">
        <v>1.89</v>
      </c>
      <c r="R163" s="154">
        <f>Q163*H163</f>
        <v>54.573749999999997</v>
      </c>
      <c r="S163" s="154">
        <v>0</v>
      </c>
      <c r="T163" s="155">
        <f>S163*H163</f>
        <v>0</v>
      </c>
      <c r="U163" s="31"/>
      <c r="V163" s="31"/>
      <c r="W163" s="31"/>
      <c r="X163" s="31"/>
      <c r="Y163" s="31"/>
      <c r="Z163" s="31"/>
      <c r="AA163" s="31"/>
      <c r="AB163" s="31"/>
      <c r="AC163" s="31"/>
      <c r="AD163" s="31"/>
      <c r="AE163" s="31"/>
      <c r="AR163" s="156" t="s">
        <v>132</v>
      </c>
      <c r="AT163" s="156" t="s">
        <v>128</v>
      </c>
      <c r="AU163" s="156" t="s">
        <v>133</v>
      </c>
      <c r="AY163" s="16" t="s">
        <v>124</v>
      </c>
      <c r="BE163" s="157">
        <f>IF(N163="základní",J163,0)</f>
        <v>0</v>
      </c>
      <c r="BF163" s="157">
        <f>IF(N163="snížená",J163,0)</f>
        <v>0</v>
      </c>
      <c r="BG163" s="157">
        <f>IF(N163="zákl. přenesená",J163,0)</f>
        <v>0</v>
      </c>
      <c r="BH163" s="157">
        <f>IF(N163="sníž. přenesená",J163,0)</f>
        <v>0</v>
      </c>
      <c r="BI163" s="157">
        <f>IF(N163="nulová",J163,0)</f>
        <v>0</v>
      </c>
      <c r="BJ163" s="16" t="s">
        <v>82</v>
      </c>
      <c r="BK163" s="157">
        <f>ROUND(I163*H163,2)</f>
        <v>0</v>
      </c>
      <c r="BL163" s="16" t="s">
        <v>132</v>
      </c>
      <c r="BM163" s="156" t="s">
        <v>245</v>
      </c>
    </row>
    <row r="164" spans="1:65" s="13" customFormat="1" ht="10.199999999999999">
      <c r="B164" s="158"/>
      <c r="D164" s="159" t="s">
        <v>135</v>
      </c>
      <c r="E164" s="160" t="s">
        <v>1</v>
      </c>
      <c r="F164" s="161" t="s">
        <v>246</v>
      </c>
      <c r="H164" s="162">
        <v>28.875</v>
      </c>
      <c r="I164" s="163"/>
      <c r="L164" s="158"/>
      <c r="M164" s="164"/>
      <c r="N164" s="165"/>
      <c r="O164" s="165"/>
      <c r="P164" s="165"/>
      <c r="Q164" s="165"/>
      <c r="R164" s="165"/>
      <c r="S164" s="165"/>
      <c r="T164" s="166"/>
      <c r="AT164" s="160" t="s">
        <v>135</v>
      </c>
      <c r="AU164" s="160" t="s">
        <v>133</v>
      </c>
      <c r="AV164" s="13" t="s">
        <v>84</v>
      </c>
      <c r="AW164" s="13" t="s">
        <v>30</v>
      </c>
      <c r="AX164" s="13" t="s">
        <v>82</v>
      </c>
      <c r="AY164" s="160" t="s">
        <v>124</v>
      </c>
    </row>
    <row r="165" spans="1:65" s="12" customFormat="1" ht="20.85" customHeight="1">
      <c r="B165" s="130"/>
      <c r="D165" s="131" t="s">
        <v>73</v>
      </c>
      <c r="E165" s="141" t="s">
        <v>247</v>
      </c>
      <c r="F165" s="141" t="s">
        <v>248</v>
      </c>
      <c r="I165" s="133"/>
      <c r="J165" s="142">
        <f>BK165</f>
        <v>0</v>
      </c>
      <c r="L165" s="130"/>
      <c r="M165" s="135"/>
      <c r="N165" s="136"/>
      <c r="O165" s="136"/>
      <c r="P165" s="137">
        <f>SUM(P166:P171)</f>
        <v>0</v>
      </c>
      <c r="Q165" s="136"/>
      <c r="R165" s="137">
        <f>SUM(R166:R171)</f>
        <v>232.462872</v>
      </c>
      <c r="S165" s="136"/>
      <c r="T165" s="138">
        <f>SUM(T166:T171)</f>
        <v>0</v>
      </c>
      <c r="AR165" s="131" t="s">
        <v>82</v>
      </c>
      <c r="AT165" s="139" t="s">
        <v>73</v>
      </c>
      <c r="AU165" s="139" t="s">
        <v>84</v>
      </c>
      <c r="AY165" s="131" t="s">
        <v>124</v>
      </c>
      <c r="BK165" s="140">
        <f>SUM(BK166:BK171)</f>
        <v>0</v>
      </c>
    </row>
    <row r="166" spans="1:65" s="2" customFormat="1" ht="37.799999999999997" customHeight="1">
      <c r="A166" s="31"/>
      <c r="B166" s="143"/>
      <c r="C166" s="144" t="s">
        <v>126</v>
      </c>
      <c r="D166" s="144" t="s">
        <v>128</v>
      </c>
      <c r="E166" s="145" t="s">
        <v>249</v>
      </c>
      <c r="F166" s="146" t="s">
        <v>250</v>
      </c>
      <c r="G166" s="147" t="s">
        <v>131</v>
      </c>
      <c r="H166" s="148">
        <v>53.4</v>
      </c>
      <c r="I166" s="149"/>
      <c r="J166" s="150">
        <f>ROUND(I166*H166,2)</f>
        <v>0</v>
      </c>
      <c r="K166" s="151"/>
      <c r="L166" s="32"/>
      <c r="M166" s="152" t="s">
        <v>1</v>
      </c>
      <c r="N166" s="153" t="s">
        <v>39</v>
      </c>
      <c r="O166" s="57"/>
      <c r="P166" s="154">
        <f>O166*H166</f>
        <v>0</v>
      </c>
      <c r="Q166" s="154">
        <v>2.13408</v>
      </c>
      <c r="R166" s="154">
        <f>Q166*H166</f>
        <v>113.95987199999999</v>
      </c>
      <c r="S166" s="154">
        <v>0</v>
      </c>
      <c r="T166" s="155">
        <f>S166*H166</f>
        <v>0</v>
      </c>
      <c r="U166" s="31"/>
      <c r="V166" s="31"/>
      <c r="W166" s="31"/>
      <c r="X166" s="31"/>
      <c r="Y166" s="31"/>
      <c r="Z166" s="31"/>
      <c r="AA166" s="31"/>
      <c r="AB166" s="31"/>
      <c r="AC166" s="31"/>
      <c r="AD166" s="31"/>
      <c r="AE166" s="31"/>
      <c r="AR166" s="156" t="s">
        <v>132</v>
      </c>
      <c r="AT166" s="156" t="s">
        <v>128</v>
      </c>
      <c r="AU166" s="156" t="s">
        <v>133</v>
      </c>
      <c r="AY166" s="16" t="s">
        <v>124</v>
      </c>
      <c r="BE166" s="157">
        <f>IF(N166="základní",J166,0)</f>
        <v>0</v>
      </c>
      <c r="BF166" s="157">
        <f>IF(N166="snížená",J166,0)</f>
        <v>0</v>
      </c>
      <c r="BG166" s="157">
        <f>IF(N166="zákl. přenesená",J166,0)</f>
        <v>0</v>
      </c>
      <c r="BH166" s="157">
        <f>IF(N166="sníž. přenesená",J166,0)</f>
        <v>0</v>
      </c>
      <c r="BI166" s="157">
        <f>IF(N166="nulová",J166,0)</f>
        <v>0</v>
      </c>
      <c r="BJ166" s="16" t="s">
        <v>82</v>
      </c>
      <c r="BK166" s="157">
        <f>ROUND(I166*H166,2)</f>
        <v>0</v>
      </c>
      <c r="BL166" s="16" t="s">
        <v>132</v>
      </c>
      <c r="BM166" s="156" t="s">
        <v>251</v>
      </c>
    </row>
    <row r="167" spans="1:65" s="13" customFormat="1" ht="10.199999999999999">
      <c r="B167" s="158"/>
      <c r="D167" s="159" t="s">
        <v>135</v>
      </c>
      <c r="E167" s="160" t="s">
        <v>1</v>
      </c>
      <c r="F167" s="161" t="s">
        <v>252</v>
      </c>
      <c r="H167" s="162">
        <v>53.4</v>
      </c>
      <c r="I167" s="163"/>
      <c r="L167" s="158"/>
      <c r="M167" s="164"/>
      <c r="N167" s="165"/>
      <c r="O167" s="165"/>
      <c r="P167" s="165"/>
      <c r="Q167" s="165"/>
      <c r="R167" s="165"/>
      <c r="S167" s="165"/>
      <c r="T167" s="166"/>
      <c r="AT167" s="160" t="s">
        <v>135</v>
      </c>
      <c r="AU167" s="160" t="s">
        <v>133</v>
      </c>
      <c r="AV167" s="13" t="s">
        <v>84</v>
      </c>
      <c r="AW167" s="13" t="s">
        <v>30</v>
      </c>
      <c r="AX167" s="13" t="s">
        <v>82</v>
      </c>
      <c r="AY167" s="160" t="s">
        <v>124</v>
      </c>
    </row>
    <row r="168" spans="1:65" s="2" customFormat="1" ht="55.5" customHeight="1">
      <c r="A168" s="31"/>
      <c r="B168" s="143"/>
      <c r="C168" s="144" t="s">
        <v>253</v>
      </c>
      <c r="D168" s="144" t="s">
        <v>128</v>
      </c>
      <c r="E168" s="145" t="s">
        <v>254</v>
      </c>
      <c r="F168" s="146" t="s">
        <v>255</v>
      </c>
      <c r="G168" s="147" t="s">
        <v>184</v>
      </c>
      <c r="H168" s="148">
        <v>89</v>
      </c>
      <c r="I168" s="149"/>
      <c r="J168" s="150">
        <f>ROUND(I168*H168,2)</f>
        <v>0</v>
      </c>
      <c r="K168" s="151"/>
      <c r="L168" s="32"/>
      <c r="M168" s="152" t="s">
        <v>1</v>
      </c>
      <c r="N168" s="153" t="s">
        <v>39</v>
      </c>
      <c r="O168" s="57"/>
      <c r="P168" s="154">
        <f>O168*H168</f>
        <v>0</v>
      </c>
      <c r="Q168" s="154">
        <v>0</v>
      </c>
      <c r="R168" s="154">
        <f>Q168*H168</f>
        <v>0</v>
      </c>
      <c r="S168" s="154">
        <v>0</v>
      </c>
      <c r="T168" s="155">
        <f>S168*H168</f>
        <v>0</v>
      </c>
      <c r="U168" s="31"/>
      <c r="V168" s="31"/>
      <c r="W168" s="31"/>
      <c r="X168" s="31"/>
      <c r="Y168" s="31"/>
      <c r="Z168" s="31"/>
      <c r="AA168" s="31"/>
      <c r="AB168" s="31"/>
      <c r="AC168" s="31"/>
      <c r="AD168" s="31"/>
      <c r="AE168" s="31"/>
      <c r="AR168" s="156" t="s">
        <v>132</v>
      </c>
      <c r="AT168" s="156" t="s">
        <v>128</v>
      </c>
      <c r="AU168" s="156" t="s">
        <v>133</v>
      </c>
      <c r="AY168" s="16" t="s">
        <v>124</v>
      </c>
      <c r="BE168" s="157">
        <f>IF(N168="základní",J168,0)</f>
        <v>0</v>
      </c>
      <c r="BF168" s="157">
        <f>IF(N168="snížená",J168,0)</f>
        <v>0</v>
      </c>
      <c r="BG168" s="157">
        <f>IF(N168="zákl. přenesená",J168,0)</f>
        <v>0</v>
      </c>
      <c r="BH168" s="157">
        <f>IF(N168="sníž. přenesená",J168,0)</f>
        <v>0</v>
      </c>
      <c r="BI168" s="157">
        <f>IF(N168="nulová",J168,0)</f>
        <v>0</v>
      </c>
      <c r="BJ168" s="16" t="s">
        <v>82</v>
      </c>
      <c r="BK168" s="157">
        <f>ROUND(I168*H168,2)</f>
        <v>0</v>
      </c>
      <c r="BL168" s="16" t="s">
        <v>132</v>
      </c>
      <c r="BM168" s="156" t="s">
        <v>256</v>
      </c>
    </row>
    <row r="169" spans="1:65" s="13" customFormat="1" ht="10.199999999999999">
      <c r="B169" s="158"/>
      <c r="D169" s="159" t="s">
        <v>135</v>
      </c>
      <c r="E169" s="160" t="s">
        <v>1</v>
      </c>
      <c r="F169" s="161" t="s">
        <v>257</v>
      </c>
      <c r="H169" s="162">
        <v>89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135</v>
      </c>
      <c r="AU169" s="160" t="s">
        <v>133</v>
      </c>
      <c r="AV169" s="13" t="s">
        <v>84</v>
      </c>
      <c r="AW169" s="13" t="s">
        <v>30</v>
      </c>
      <c r="AX169" s="13" t="s">
        <v>82</v>
      </c>
      <c r="AY169" s="160" t="s">
        <v>124</v>
      </c>
    </row>
    <row r="170" spans="1:65" s="2" customFormat="1" ht="37.799999999999997" customHeight="1">
      <c r="A170" s="31"/>
      <c r="B170" s="143"/>
      <c r="C170" s="144" t="s">
        <v>258</v>
      </c>
      <c r="D170" s="144" t="s">
        <v>128</v>
      </c>
      <c r="E170" s="145" t="s">
        <v>259</v>
      </c>
      <c r="F170" s="146" t="s">
        <v>260</v>
      </c>
      <c r="G170" s="147" t="s">
        <v>131</v>
      </c>
      <c r="H170" s="148">
        <v>57.75</v>
      </c>
      <c r="I170" s="149"/>
      <c r="J170" s="150">
        <f>ROUND(I170*H170,2)</f>
        <v>0</v>
      </c>
      <c r="K170" s="151"/>
      <c r="L170" s="32"/>
      <c r="M170" s="152" t="s">
        <v>1</v>
      </c>
      <c r="N170" s="153" t="s">
        <v>39</v>
      </c>
      <c r="O170" s="57"/>
      <c r="P170" s="154">
        <f>O170*H170</f>
        <v>0</v>
      </c>
      <c r="Q170" s="154">
        <v>2.052</v>
      </c>
      <c r="R170" s="154">
        <f>Q170*H170</f>
        <v>118.503</v>
      </c>
      <c r="S170" s="154">
        <v>0</v>
      </c>
      <c r="T170" s="155">
        <f>S170*H170</f>
        <v>0</v>
      </c>
      <c r="U170" s="31"/>
      <c r="V170" s="31"/>
      <c r="W170" s="31"/>
      <c r="X170" s="31"/>
      <c r="Y170" s="31"/>
      <c r="Z170" s="31"/>
      <c r="AA170" s="31"/>
      <c r="AB170" s="31"/>
      <c r="AC170" s="31"/>
      <c r="AD170" s="31"/>
      <c r="AE170" s="31"/>
      <c r="AR170" s="156" t="s">
        <v>132</v>
      </c>
      <c r="AT170" s="156" t="s">
        <v>128</v>
      </c>
      <c r="AU170" s="156" t="s">
        <v>133</v>
      </c>
      <c r="AY170" s="16" t="s">
        <v>124</v>
      </c>
      <c r="BE170" s="157">
        <f>IF(N170="základní",J170,0)</f>
        <v>0</v>
      </c>
      <c r="BF170" s="157">
        <f>IF(N170="snížená",J170,0)</f>
        <v>0</v>
      </c>
      <c r="BG170" s="157">
        <f>IF(N170="zákl. přenesená",J170,0)</f>
        <v>0</v>
      </c>
      <c r="BH170" s="157">
        <f>IF(N170="sníž. přenesená",J170,0)</f>
        <v>0</v>
      </c>
      <c r="BI170" s="157">
        <f>IF(N170="nulová",J170,0)</f>
        <v>0</v>
      </c>
      <c r="BJ170" s="16" t="s">
        <v>82</v>
      </c>
      <c r="BK170" s="157">
        <f>ROUND(I170*H170,2)</f>
        <v>0</v>
      </c>
      <c r="BL170" s="16" t="s">
        <v>132</v>
      </c>
      <c r="BM170" s="156" t="s">
        <v>261</v>
      </c>
    </row>
    <row r="171" spans="1:65" s="13" customFormat="1" ht="10.199999999999999">
      <c r="B171" s="158"/>
      <c r="D171" s="159" t="s">
        <v>135</v>
      </c>
      <c r="E171" s="160" t="s">
        <v>1</v>
      </c>
      <c r="F171" s="161" t="s">
        <v>262</v>
      </c>
      <c r="H171" s="162">
        <v>57.75</v>
      </c>
      <c r="I171" s="163"/>
      <c r="L171" s="158"/>
      <c r="M171" s="164"/>
      <c r="N171" s="165"/>
      <c r="O171" s="165"/>
      <c r="P171" s="165"/>
      <c r="Q171" s="165"/>
      <c r="R171" s="165"/>
      <c r="S171" s="165"/>
      <c r="T171" s="166"/>
      <c r="AT171" s="160" t="s">
        <v>135</v>
      </c>
      <c r="AU171" s="160" t="s">
        <v>133</v>
      </c>
      <c r="AV171" s="13" t="s">
        <v>84</v>
      </c>
      <c r="AW171" s="13" t="s">
        <v>30</v>
      </c>
      <c r="AX171" s="13" t="s">
        <v>82</v>
      </c>
      <c r="AY171" s="160" t="s">
        <v>124</v>
      </c>
    </row>
    <row r="172" spans="1:65" s="12" customFormat="1" ht="22.8" customHeight="1">
      <c r="B172" s="130"/>
      <c r="D172" s="131" t="s">
        <v>73</v>
      </c>
      <c r="E172" s="141" t="s">
        <v>171</v>
      </c>
      <c r="F172" s="141" t="s">
        <v>263</v>
      </c>
      <c r="I172" s="133"/>
      <c r="J172" s="142">
        <f>BK172</f>
        <v>0</v>
      </c>
      <c r="L172" s="130"/>
      <c r="M172" s="135"/>
      <c r="N172" s="136"/>
      <c r="O172" s="136"/>
      <c r="P172" s="137">
        <f>P173</f>
        <v>0</v>
      </c>
      <c r="Q172" s="136"/>
      <c r="R172" s="137">
        <f>R173</f>
        <v>0</v>
      </c>
      <c r="S172" s="136"/>
      <c r="T172" s="138">
        <f>T173</f>
        <v>0</v>
      </c>
      <c r="AR172" s="131" t="s">
        <v>82</v>
      </c>
      <c r="AT172" s="139" t="s">
        <v>73</v>
      </c>
      <c r="AU172" s="139" t="s">
        <v>82</v>
      </c>
      <c r="AY172" s="131" t="s">
        <v>124</v>
      </c>
      <c r="BK172" s="140">
        <f>BK173</f>
        <v>0</v>
      </c>
    </row>
    <row r="173" spans="1:65" s="12" customFormat="1" ht="20.85" customHeight="1">
      <c r="B173" s="130"/>
      <c r="D173" s="131" t="s">
        <v>73</v>
      </c>
      <c r="E173" s="141" t="s">
        <v>264</v>
      </c>
      <c r="F173" s="141" t="s">
        <v>265</v>
      </c>
      <c r="I173" s="133"/>
      <c r="J173" s="142">
        <f>BK173</f>
        <v>0</v>
      </c>
      <c r="L173" s="130"/>
      <c r="M173" s="135"/>
      <c r="N173" s="136"/>
      <c r="O173" s="136"/>
      <c r="P173" s="137">
        <f>P174</f>
        <v>0</v>
      </c>
      <c r="Q173" s="136"/>
      <c r="R173" s="137">
        <f>R174</f>
        <v>0</v>
      </c>
      <c r="S173" s="136"/>
      <c r="T173" s="138">
        <f>T174</f>
        <v>0</v>
      </c>
      <c r="AR173" s="131" t="s">
        <v>82</v>
      </c>
      <c r="AT173" s="139" t="s">
        <v>73</v>
      </c>
      <c r="AU173" s="139" t="s">
        <v>84</v>
      </c>
      <c r="AY173" s="131" t="s">
        <v>124</v>
      </c>
      <c r="BK173" s="140">
        <f>BK174</f>
        <v>0</v>
      </c>
    </row>
    <row r="174" spans="1:65" s="2" customFormat="1" ht="21.75" customHeight="1">
      <c r="A174" s="31"/>
      <c r="B174" s="143"/>
      <c r="C174" s="144" t="s">
        <v>8</v>
      </c>
      <c r="D174" s="144" t="s">
        <v>128</v>
      </c>
      <c r="E174" s="145" t="s">
        <v>266</v>
      </c>
      <c r="F174" s="146" t="s">
        <v>267</v>
      </c>
      <c r="G174" s="147" t="s">
        <v>174</v>
      </c>
      <c r="H174" s="148">
        <v>287.04899999999998</v>
      </c>
      <c r="I174" s="149"/>
      <c r="J174" s="150">
        <f>ROUND(I174*H174,2)</f>
        <v>0</v>
      </c>
      <c r="K174" s="151"/>
      <c r="L174" s="32"/>
      <c r="M174" s="193" t="s">
        <v>1</v>
      </c>
      <c r="N174" s="194" t="s">
        <v>39</v>
      </c>
      <c r="O174" s="195"/>
      <c r="P174" s="196">
        <f>O174*H174</f>
        <v>0</v>
      </c>
      <c r="Q174" s="196">
        <v>0</v>
      </c>
      <c r="R174" s="196">
        <f>Q174*H174</f>
        <v>0</v>
      </c>
      <c r="S174" s="196">
        <v>0</v>
      </c>
      <c r="T174" s="197">
        <f>S174*H174</f>
        <v>0</v>
      </c>
      <c r="U174" s="31"/>
      <c r="V174" s="31"/>
      <c r="W174" s="31"/>
      <c r="X174" s="31"/>
      <c r="Y174" s="31"/>
      <c r="Z174" s="31"/>
      <c r="AA174" s="31"/>
      <c r="AB174" s="31"/>
      <c r="AC174" s="31"/>
      <c r="AD174" s="31"/>
      <c r="AE174" s="31"/>
      <c r="AR174" s="156" t="s">
        <v>132</v>
      </c>
      <c r="AT174" s="156" t="s">
        <v>128</v>
      </c>
      <c r="AU174" s="156" t="s">
        <v>133</v>
      </c>
      <c r="AY174" s="16" t="s">
        <v>124</v>
      </c>
      <c r="BE174" s="157">
        <f>IF(N174="základní",J174,0)</f>
        <v>0</v>
      </c>
      <c r="BF174" s="157">
        <f>IF(N174="snížená",J174,0)</f>
        <v>0</v>
      </c>
      <c r="BG174" s="157">
        <f>IF(N174="zákl. přenesená",J174,0)</f>
        <v>0</v>
      </c>
      <c r="BH174" s="157">
        <f>IF(N174="sníž. přenesená",J174,0)</f>
        <v>0</v>
      </c>
      <c r="BI174" s="157">
        <f>IF(N174="nulová",J174,0)</f>
        <v>0</v>
      </c>
      <c r="BJ174" s="16" t="s">
        <v>82</v>
      </c>
      <c r="BK174" s="157">
        <f>ROUND(I174*H174,2)</f>
        <v>0</v>
      </c>
      <c r="BL174" s="16" t="s">
        <v>132</v>
      </c>
      <c r="BM174" s="156" t="s">
        <v>268</v>
      </c>
    </row>
    <row r="175" spans="1:65" s="2" customFormat="1" ht="6.9" customHeight="1">
      <c r="A175" s="31"/>
      <c r="B175" s="46"/>
      <c r="C175" s="47"/>
      <c r="D175" s="47"/>
      <c r="E175" s="47"/>
      <c r="F175" s="47"/>
      <c r="G175" s="47"/>
      <c r="H175" s="47"/>
      <c r="I175" s="47"/>
      <c r="J175" s="47"/>
      <c r="K175" s="47"/>
      <c r="L175" s="32"/>
      <c r="M175" s="31"/>
      <c r="O175" s="31"/>
      <c r="P175" s="31"/>
      <c r="Q175" s="31"/>
      <c r="R175" s="31"/>
      <c r="S175" s="31"/>
      <c r="T175" s="31"/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</row>
  </sheetData>
  <autoFilter ref="C127:K174"/>
  <mergeCells count="9">
    <mergeCell ref="E87:H87"/>
    <mergeCell ref="E118:H118"/>
    <mergeCell ref="E120:H120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281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90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1:46" s="1" customFormat="1" ht="24.9" customHeight="1">
      <c r="B4" s="19"/>
      <c r="D4" s="20" t="s">
        <v>95</v>
      </c>
      <c r="L4" s="19"/>
      <c r="M4" s="92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16</v>
      </c>
      <c r="L6" s="19"/>
    </row>
    <row r="7" spans="1:46" s="1" customFormat="1" ht="16.5" customHeight="1">
      <c r="B7" s="19"/>
      <c r="E7" s="237" t="str">
        <f>'Rekapitulace stavby'!K6</f>
        <v>Oprava vodní nádrže Vranov</v>
      </c>
      <c r="F7" s="238"/>
      <c r="G7" s="238"/>
      <c r="H7" s="238"/>
      <c r="L7" s="19"/>
    </row>
    <row r="8" spans="1:46" s="2" customFormat="1" ht="12" customHeight="1">
      <c r="A8" s="31"/>
      <c r="B8" s="32"/>
      <c r="C8" s="31"/>
      <c r="D8" s="26" t="s">
        <v>96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198" t="s">
        <v>269</v>
      </c>
      <c r="F9" s="239"/>
      <c r="G9" s="239"/>
      <c r="H9" s="239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5. 8. 2021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0" t="str">
        <f>'Rekapitulace stavby'!E14</f>
        <v>Vyplň údaj</v>
      </c>
      <c r="F18" s="220"/>
      <c r="G18" s="220"/>
      <c r="H18" s="220"/>
      <c r="I18" s="2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26" t="s">
        <v>25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32</v>
      </c>
      <c r="F24" s="31"/>
      <c r="G24" s="31"/>
      <c r="H24" s="31"/>
      <c r="I24" s="2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34</v>
      </c>
      <c r="E30" s="31"/>
      <c r="F30" s="31"/>
      <c r="G30" s="31"/>
      <c r="H30" s="31"/>
      <c r="I30" s="31"/>
      <c r="J30" s="70">
        <f>ROUND(J139,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35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7" t="s">
        <v>38</v>
      </c>
      <c r="E33" s="26" t="s">
        <v>39</v>
      </c>
      <c r="F33" s="98">
        <f>ROUND((SUM(BE139:BE280)),  2)</f>
        <v>0</v>
      </c>
      <c r="G33" s="31"/>
      <c r="H33" s="31"/>
      <c r="I33" s="99">
        <v>0.21</v>
      </c>
      <c r="J33" s="98">
        <f>ROUND(((SUM(BE139:BE280))*I33),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40</v>
      </c>
      <c r="F34" s="98">
        <f>ROUND((SUM(BF139:BF280)),  2)</f>
        <v>0</v>
      </c>
      <c r="G34" s="31"/>
      <c r="H34" s="31"/>
      <c r="I34" s="99">
        <v>0.15</v>
      </c>
      <c r="J34" s="98">
        <f>ROUND(((SUM(BF139:BF280))*I34),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41</v>
      </c>
      <c r="F35" s="98">
        <f>ROUND((SUM(BG139:BG280)),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42</v>
      </c>
      <c r="F36" s="98">
        <f>ROUND((SUM(BH139:BH280)),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6" t="s">
        <v>43</v>
      </c>
      <c r="F37" s="98">
        <f>ROUND((SUM(BI139:BI280)),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44</v>
      </c>
      <c r="E39" s="59"/>
      <c r="F39" s="59"/>
      <c r="G39" s="102" t="s">
        <v>45</v>
      </c>
      <c r="H39" s="103" t="s">
        <v>46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4" t="s">
        <v>49</v>
      </c>
      <c r="E61" s="34"/>
      <c r="F61" s="106" t="s">
        <v>50</v>
      </c>
      <c r="G61" s="44" t="s">
        <v>49</v>
      </c>
      <c r="H61" s="34"/>
      <c r="I61" s="34"/>
      <c r="J61" s="10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4" t="s">
        <v>49</v>
      </c>
      <c r="E76" s="34"/>
      <c r="F76" s="106" t="s">
        <v>50</v>
      </c>
      <c r="G76" s="44" t="s">
        <v>49</v>
      </c>
      <c r="H76" s="34"/>
      <c r="I76" s="34"/>
      <c r="J76" s="10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37" t="str">
        <f>E7</f>
        <v>Oprava vodní nádrže Vranov</v>
      </c>
      <c r="F85" s="238"/>
      <c r="G85" s="238"/>
      <c r="H85" s="23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198" t="str">
        <f>E9</f>
        <v>017-42-3 - SO-03 Objekt spodní výpusti</v>
      </c>
      <c r="F87" s="239"/>
      <c r="G87" s="239"/>
      <c r="H87" s="239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>5. 8. 2021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2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31</v>
      </c>
      <c r="J92" s="29" t="str">
        <f>E24</f>
        <v>VH atelier, spol. s r.o.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99</v>
      </c>
      <c r="D94" s="100"/>
      <c r="E94" s="100"/>
      <c r="F94" s="100"/>
      <c r="G94" s="100"/>
      <c r="H94" s="100"/>
      <c r="I94" s="100"/>
      <c r="J94" s="109" t="s">
        <v>100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10" t="s">
        <v>101</v>
      </c>
      <c r="D96" s="31"/>
      <c r="E96" s="31"/>
      <c r="F96" s="31"/>
      <c r="G96" s="31"/>
      <c r="H96" s="31"/>
      <c r="I96" s="31"/>
      <c r="J96" s="70">
        <f>J139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2:12" s="9" customFormat="1" ht="24.9" customHeight="1">
      <c r="B97" s="111"/>
      <c r="D97" s="112" t="s">
        <v>103</v>
      </c>
      <c r="E97" s="113"/>
      <c r="F97" s="113"/>
      <c r="G97" s="113"/>
      <c r="H97" s="113"/>
      <c r="I97" s="113"/>
      <c r="J97" s="114">
        <f>J140</f>
        <v>0</v>
      </c>
      <c r="L97" s="111"/>
    </row>
    <row r="98" spans="2:12" s="10" customFormat="1" ht="19.95" customHeight="1">
      <c r="B98" s="115"/>
      <c r="D98" s="116" t="s">
        <v>104</v>
      </c>
      <c r="E98" s="117"/>
      <c r="F98" s="117"/>
      <c r="G98" s="117"/>
      <c r="H98" s="117"/>
      <c r="I98" s="117"/>
      <c r="J98" s="118">
        <f>J141</f>
        <v>0</v>
      </c>
      <c r="L98" s="115"/>
    </row>
    <row r="99" spans="2:12" s="10" customFormat="1" ht="14.85" customHeight="1">
      <c r="B99" s="115"/>
      <c r="D99" s="116" t="s">
        <v>188</v>
      </c>
      <c r="E99" s="117"/>
      <c r="F99" s="117"/>
      <c r="G99" s="117"/>
      <c r="H99" s="117"/>
      <c r="I99" s="117"/>
      <c r="J99" s="118">
        <f>J142</f>
        <v>0</v>
      </c>
      <c r="L99" s="115"/>
    </row>
    <row r="100" spans="2:12" s="10" customFormat="1" ht="14.85" customHeight="1">
      <c r="B100" s="115"/>
      <c r="D100" s="116" t="s">
        <v>105</v>
      </c>
      <c r="E100" s="117"/>
      <c r="F100" s="117"/>
      <c r="G100" s="117"/>
      <c r="H100" s="117"/>
      <c r="I100" s="117"/>
      <c r="J100" s="118">
        <f>J146</f>
        <v>0</v>
      </c>
      <c r="L100" s="115"/>
    </row>
    <row r="101" spans="2:12" s="10" customFormat="1" ht="14.85" customHeight="1">
      <c r="B101" s="115"/>
      <c r="D101" s="116" t="s">
        <v>270</v>
      </c>
      <c r="E101" s="117"/>
      <c r="F101" s="117"/>
      <c r="G101" s="117"/>
      <c r="H101" s="117"/>
      <c r="I101" s="117"/>
      <c r="J101" s="118">
        <f>J151</f>
        <v>0</v>
      </c>
      <c r="L101" s="115"/>
    </row>
    <row r="102" spans="2:12" s="10" customFormat="1" ht="14.85" customHeight="1">
      <c r="B102" s="115"/>
      <c r="D102" s="116" t="s">
        <v>106</v>
      </c>
      <c r="E102" s="117"/>
      <c r="F102" s="117"/>
      <c r="G102" s="117"/>
      <c r="H102" s="117"/>
      <c r="I102" s="117"/>
      <c r="J102" s="118">
        <f>J156</f>
        <v>0</v>
      </c>
      <c r="L102" s="115"/>
    </row>
    <row r="103" spans="2:12" s="10" customFormat="1" ht="14.85" customHeight="1">
      <c r="B103" s="115"/>
      <c r="D103" s="116" t="s">
        <v>107</v>
      </c>
      <c r="E103" s="117"/>
      <c r="F103" s="117"/>
      <c r="G103" s="117"/>
      <c r="H103" s="117"/>
      <c r="I103" s="117"/>
      <c r="J103" s="118">
        <f>J161</f>
        <v>0</v>
      </c>
      <c r="L103" s="115"/>
    </row>
    <row r="104" spans="2:12" s="10" customFormat="1" ht="14.85" customHeight="1">
      <c r="B104" s="115"/>
      <c r="D104" s="116" t="s">
        <v>108</v>
      </c>
      <c r="E104" s="117"/>
      <c r="F104" s="117"/>
      <c r="G104" s="117"/>
      <c r="H104" s="117"/>
      <c r="I104" s="117"/>
      <c r="J104" s="118">
        <f>J164</f>
        <v>0</v>
      </c>
      <c r="L104" s="115"/>
    </row>
    <row r="105" spans="2:12" s="10" customFormat="1" ht="19.95" customHeight="1">
      <c r="B105" s="115"/>
      <c r="D105" s="116" t="s">
        <v>271</v>
      </c>
      <c r="E105" s="117"/>
      <c r="F105" s="117"/>
      <c r="G105" s="117"/>
      <c r="H105" s="117"/>
      <c r="I105" s="117"/>
      <c r="J105" s="118">
        <f>J171</f>
        <v>0</v>
      </c>
      <c r="L105" s="115"/>
    </row>
    <row r="106" spans="2:12" s="10" customFormat="1" ht="14.85" customHeight="1">
      <c r="B106" s="115"/>
      <c r="D106" s="116" t="s">
        <v>272</v>
      </c>
      <c r="E106" s="117"/>
      <c r="F106" s="117"/>
      <c r="G106" s="117"/>
      <c r="H106" s="117"/>
      <c r="I106" s="117"/>
      <c r="J106" s="118">
        <f>J172</f>
        <v>0</v>
      </c>
      <c r="L106" s="115"/>
    </row>
    <row r="107" spans="2:12" s="10" customFormat="1" ht="19.95" customHeight="1">
      <c r="B107" s="115"/>
      <c r="D107" s="116" t="s">
        <v>189</v>
      </c>
      <c r="E107" s="117"/>
      <c r="F107" s="117"/>
      <c r="G107" s="117"/>
      <c r="H107" s="117"/>
      <c r="I107" s="117"/>
      <c r="J107" s="118">
        <f>J204</f>
        <v>0</v>
      </c>
      <c r="L107" s="115"/>
    </row>
    <row r="108" spans="2:12" s="10" customFormat="1" ht="14.85" customHeight="1">
      <c r="B108" s="115"/>
      <c r="D108" s="116" t="s">
        <v>190</v>
      </c>
      <c r="E108" s="117"/>
      <c r="F108" s="117"/>
      <c r="G108" s="117"/>
      <c r="H108" s="117"/>
      <c r="I108" s="117"/>
      <c r="J108" s="118">
        <f>J205</f>
        <v>0</v>
      </c>
      <c r="L108" s="115"/>
    </row>
    <row r="109" spans="2:12" s="10" customFormat="1" ht="14.85" customHeight="1">
      <c r="B109" s="115"/>
      <c r="D109" s="116" t="s">
        <v>191</v>
      </c>
      <c r="E109" s="117"/>
      <c r="F109" s="117"/>
      <c r="G109" s="117"/>
      <c r="H109" s="117"/>
      <c r="I109" s="117"/>
      <c r="J109" s="118">
        <f>J210</f>
        <v>0</v>
      </c>
      <c r="L109" s="115"/>
    </row>
    <row r="110" spans="2:12" s="10" customFormat="1" ht="19.95" customHeight="1">
      <c r="B110" s="115"/>
      <c r="D110" s="116" t="s">
        <v>273</v>
      </c>
      <c r="E110" s="117"/>
      <c r="F110" s="117"/>
      <c r="G110" s="117"/>
      <c r="H110" s="117"/>
      <c r="I110" s="117"/>
      <c r="J110" s="118">
        <f>J213</f>
        <v>0</v>
      </c>
      <c r="L110" s="115"/>
    </row>
    <row r="111" spans="2:12" s="10" customFormat="1" ht="14.85" customHeight="1">
      <c r="B111" s="115"/>
      <c r="D111" s="116" t="s">
        <v>274</v>
      </c>
      <c r="E111" s="117"/>
      <c r="F111" s="117"/>
      <c r="G111" s="117"/>
      <c r="H111" s="117"/>
      <c r="I111" s="117"/>
      <c r="J111" s="118">
        <f>J214</f>
        <v>0</v>
      </c>
      <c r="L111" s="115"/>
    </row>
    <row r="112" spans="2:12" s="10" customFormat="1" ht="14.85" customHeight="1">
      <c r="B112" s="115"/>
      <c r="D112" s="116" t="s">
        <v>275</v>
      </c>
      <c r="E112" s="117"/>
      <c r="F112" s="117"/>
      <c r="G112" s="117"/>
      <c r="H112" s="117"/>
      <c r="I112" s="117"/>
      <c r="J112" s="118">
        <f>J223</f>
        <v>0</v>
      </c>
      <c r="L112" s="115"/>
    </row>
    <row r="113" spans="1:31" s="10" customFormat="1" ht="19.95" customHeight="1">
      <c r="B113" s="115"/>
      <c r="D113" s="116" t="s">
        <v>192</v>
      </c>
      <c r="E113" s="117"/>
      <c r="F113" s="117"/>
      <c r="G113" s="117"/>
      <c r="H113" s="117"/>
      <c r="I113" s="117"/>
      <c r="J113" s="118">
        <f>J228</f>
        <v>0</v>
      </c>
      <c r="L113" s="115"/>
    </row>
    <row r="114" spans="1:31" s="10" customFormat="1" ht="14.85" customHeight="1">
      <c r="B114" s="115"/>
      <c r="D114" s="116" t="s">
        <v>276</v>
      </c>
      <c r="E114" s="117"/>
      <c r="F114" s="117"/>
      <c r="G114" s="117"/>
      <c r="H114" s="117"/>
      <c r="I114" s="117"/>
      <c r="J114" s="118">
        <f>J229</f>
        <v>0</v>
      </c>
      <c r="L114" s="115"/>
    </row>
    <row r="115" spans="1:31" s="10" customFormat="1" ht="14.85" customHeight="1">
      <c r="B115" s="115"/>
      <c r="D115" s="116" t="s">
        <v>277</v>
      </c>
      <c r="E115" s="117"/>
      <c r="F115" s="117"/>
      <c r="G115" s="117"/>
      <c r="H115" s="117"/>
      <c r="I115" s="117"/>
      <c r="J115" s="118">
        <f>J247</f>
        <v>0</v>
      </c>
      <c r="L115" s="115"/>
    </row>
    <row r="116" spans="1:31" s="10" customFormat="1" ht="14.85" customHeight="1">
      <c r="B116" s="115"/>
      <c r="D116" s="116" t="s">
        <v>278</v>
      </c>
      <c r="E116" s="117"/>
      <c r="F116" s="117"/>
      <c r="G116" s="117"/>
      <c r="H116" s="117"/>
      <c r="I116" s="117"/>
      <c r="J116" s="118">
        <f>J251</f>
        <v>0</v>
      </c>
      <c r="L116" s="115"/>
    </row>
    <row r="117" spans="1:31" s="10" customFormat="1" ht="14.85" customHeight="1">
      <c r="B117" s="115"/>
      <c r="D117" s="116" t="s">
        <v>279</v>
      </c>
      <c r="E117" s="117"/>
      <c r="F117" s="117"/>
      <c r="G117" s="117"/>
      <c r="H117" s="117"/>
      <c r="I117" s="117"/>
      <c r="J117" s="118">
        <f>J272</f>
        <v>0</v>
      </c>
      <c r="L117" s="115"/>
    </row>
    <row r="118" spans="1:31" s="10" customFormat="1" ht="14.85" customHeight="1">
      <c r="B118" s="115"/>
      <c r="D118" s="116" t="s">
        <v>280</v>
      </c>
      <c r="E118" s="117"/>
      <c r="F118" s="117"/>
      <c r="G118" s="117"/>
      <c r="H118" s="117"/>
      <c r="I118" s="117"/>
      <c r="J118" s="118">
        <f>J275</f>
        <v>0</v>
      </c>
      <c r="L118" s="115"/>
    </row>
    <row r="119" spans="1:31" s="10" customFormat="1" ht="19.95" customHeight="1">
      <c r="B119" s="115"/>
      <c r="D119" s="116" t="s">
        <v>281</v>
      </c>
      <c r="E119" s="117"/>
      <c r="F119" s="117"/>
      <c r="G119" s="117"/>
      <c r="H119" s="117"/>
      <c r="I119" s="117"/>
      <c r="J119" s="118">
        <f>J277</f>
        <v>0</v>
      </c>
      <c r="L119" s="115"/>
    </row>
    <row r="120" spans="1:31" s="2" customFormat="1" ht="21.75" customHeight="1">
      <c r="A120" s="31"/>
      <c r="B120" s="32"/>
      <c r="C120" s="31"/>
      <c r="D120" s="31"/>
      <c r="E120" s="31"/>
      <c r="F120" s="31"/>
      <c r="G120" s="31"/>
      <c r="H120" s="31"/>
      <c r="I120" s="31"/>
      <c r="J120" s="31"/>
      <c r="K120" s="31"/>
      <c r="L120" s="41"/>
      <c r="S120" s="31"/>
      <c r="T120" s="31"/>
      <c r="U120" s="31"/>
      <c r="V120" s="31"/>
      <c r="W120" s="31"/>
      <c r="X120" s="31"/>
      <c r="Y120" s="31"/>
      <c r="Z120" s="31"/>
      <c r="AA120" s="31"/>
      <c r="AB120" s="31"/>
      <c r="AC120" s="31"/>
      <c r="AD120" s="31"/>
      <c r="AE120" s="31"/>
    </row>
    <row r="121" spans="1:31" s="2" customFormat="1" ht="6.9" customHeight="1">
      <c r="A121" s="31"/>
      <c r="B121" s="46"/>
      <c r="C121" s="47"/>
      <c r="D121" s="47"/>
      <c r="E121" s="47"/>
      <c r="F121" s="47"/>
      <c r="G121" s="47"/>
      <c r="H121" s="47"/>
      <c r="I121" s="47"/>
      <c r="J121" s="47"/>
      <c r="K121" s="47"/>
      <c r="L121" s="41"/>
      <c r="S121" s="31"/>
      <c r="T121" s="31"/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</row>
    <row r="125" spans="1:31" s="2" customFormat="1" ht="6.9" customHeight="1">
      <c r="A125" s="31"/>
      <c r="B125" s="48"/>
      <c r="C125" s="49"/>
      <c r="D125" s="49"/>
      <c r="E125" s="49"/>
      <c r="F125" s="49"/>
      <c r="G125" s="49"/>
      <c r="H125" s="49"/>
      <c r="I125" s="49"/>
      <c r="J125" s="49"/>
      <c r="K125" s="49"/>
      <c r="L125" s="41"/>
      <c r="S125" s="31"/>
      <c r="T125" s="31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</row>
    <row r="126" spans="1:31" s="2" customFormat="1" ht="24.9" customHeight="1">
      <c r="A126" s="31"/>
      <c r="B126" s="32"/>
      <c r="C126" s="20" t="s">
        <v>109</v>
      </c>
      <c r="D126" s="31"/>
      <c r="E126" s="31"/>
      <c r="F126" s="31"/>
      <c r="G126" s="31"/>
      <c r="H126" s="31"/>
      <c r="I126" s="31"/>
      <c r="J126" s="31"/>
      <c r="K126" s="31"/>
      <c r="L126" s="41"/>
      <c r="S126" s="31"/>
      <c r="T126" s="31"/>
      <c r="U126" s="31"/>
      <c r="V126" s="31"/>
      <c r="W126" s="31"/>
      <c r="X126" s="31"/>
      <c r="Y126" s="31"/>
      <c r="Z126" s="31"/>
      <c r="AA126" s="31"/>
      <c r="AB126" s="31"/>
      <c r="AC126" s="31"/>
      <c r="AD126" s="31"/>
      <c r="AE126" s="31"/>
    </row>
    <row r="127" spans="1:31" s="2" customFormat="1" ht="6.9" customHeight="1">
      <c r="A127" s="31"/>
      <c r="B127" s="32"/>
      <c r="C127" s="31"/>
      <c r="D127" s="31"/>
      <c r="E127" s="31"/>
      <c r="F127" s="31"/>
      <c r="G127" s="31"/>
      <c r="H127" s="31"/>
      <c r="I127" s="31"/>
      <c r="J127" s="31"/>
      <c r="K127" s="31"/>
      <c r="L127" s="41"/>
      <c r="S127" s="31"/>
      <c r="T127" s="31"/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</row>
    <row r="128" spans="1:31" s="2" customFormat="1" ht="12" customHeight="1">
      <c r="A128" s="31"/>
      <c r="B128" s="32"/>
      <c r="C128" s="26" t="s">
        <v>16</v>
      </c>
      <c r="D128" s="31"/>
      <c r="E128" s="31"/>
      <c r="F128" s="31"/>
      <c r="G128" s="31"/>
      <c r="H128" s="31"/>
      <c r="I128" s="31"/>
      <c r="J128" s="31"/>
      <c r="K128" s="31"/>
      <c r="L128" s="41"/>
      <c r="S128" s="31"/>
      <c r="T128" s="31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</row>
    <row r="129" spans="1:65" s="2" customFormat="1" ht="16.5" customHeight="1">
      <c r="A129" s="31"/>
      <c r="B129" s="32"/>
      <c r="C129" s="31"/>
      <c r="D129" s="31"/>
      <c r="E129" s="237" t="str">
        <f>E7</f>
        <v>Oprava vodní nádrže Vranov</v>
      </c>
      <c r="F129" s="238"/>
      <c r="G129" s="238"/>
      <c r="H129" s="238"/>
      <c r="I129" s="31"/>
      <c r="J129" s="31"/>
      <c r="K129" s="31"/>
      <c r="L129" s="41"/>
      <c r="S129" s="31"/>
      <c r="T129" s="31"/>
      <c r="U129" s="31"/>
      <c r="V129" s="31"/>
      <c r="W129" s="31"/>
      <c r="X129" s="31"/>
      <c r="Y129" s="31"/>
      <c r="Z129" s="31"/>
      <c r="AA129" s="31"/>
      <c r="AB129" s="31"/>
      <c r="AC129" s="31"/>
      <c r="AD129" s="31"/>
      <c r="AE129" s="31"/>
    </row>
    <row r="130" spans="1:65" s="2" customFormat="1" ht="12" customHeight="1">
      <c r="A130" s="31"/>
      <c r="B130" s="32"/>
      <c r="C130" s="26" t="s">
        <v>96</v>
      </c>
      <c r="D130" s="31"/>
      <c r="E130" s="31"/>
      <c r="F130" s="31"/>
      <c r="G130" s="31"/>
      <c r="H130" s="31"/>
      <c r="I130" s="31"/>
      <c r="J130" s="31"/>
      <c r="K130" s="31"/>
      <c r="L130" s="41"/>
      <c r="S130" s="31"/>
      <c r="T130" s="31"/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</row>
    <row r="131" spans="1:65" s="2" customFormat="1" ht="16.5" customHeight="1">
      <c r="A131" s="31"/>
      <c r="B131" s="32"/>
      <c r="C131" s="31"/>
      <c r="D131" s="31"/>
      <c r="E131" s="198" t="str">
        <f>E9</f>
        <v>017-42-3 - SO-03 Objekt spodní výpusti</v>
      </c>
      <c r="F131" s="239"/>
      <c r="G131" s="239"/>
      <c r="H131" s="239"/>
      <c r="I131" s="31"/>
      <c r="J131" s="31"/>
      <c r="K131" s="31"/>
      <c r="L131" s="41"/>
      <c r="S131" s="31"/>
      <c r="T131" s="31"/>
      <c r="U131" s="31"/>
      <c r="V131" s="31"/>
      <c r="W131" s="31"/>
      <c r="X131" s="31"/>
      <c r="Y131" s="31"/>
      <c r="Z131" s="31"/>
      <c r="AA131" s="31"/>
      <c r="AB131" s="31"/>
      <c r="AC131" s="31"/>
      <c r="AD131" s="31"/>
      <c r="AE131" s="31"/>
    </row>
    <row r="132" spans="1:65" s="2" customFormat="1" ht="6.9" customHeight="1">
      <c r="A132" s="31"/>
      <c r="B132" s="32"/>
      <c r="C132" s="31"/>
      <c r="D132" s="31"/>
      <c r="E132" s="31"/>
      <c r="F132" s="31"/>
      <c r="G132" s="31"/>
      <c r="H132" s="31"/>
      <c r="I132" s="31"/>
      <c r="J132" s="31"/>
      <c r="K132" s="31"/>
      <c r="L132" s="41"/>
      <c r="S132" s="31"/>
      <c r="T132" s="31"/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</row>
    <row r="133" spans="1:65" s="2" customFormat="1" ht="12" customHeight="1">
      <c r="A133" s="31"/>
      <c r="B133" s="32"/>
      <c r="C133" s="26" t="s">
        <v>20</v>
      </c>
      <c r="D133" s="31"/>
      <c r="E133" s="31"/>
      <c r="F133" s="24" t="str">
        <f>F12</f>
        <v xml:space="preserve"> </v>
      </c>
      <c r="G133" s="31"/>
      <c r="H133" s="31"/>
      <c r="I133" s="26" t="s">
        <v>22</v>
      </c>
      <c r="J133" s="54" t="str">
        <f>IF(J12="","",J12)</f>
        <v>5. 8. 2021</v>
      </c>
      <c r="K133" s="31"/>
      <c r="L133" s="41"/>
      <c r="S133" s="31"/>
      <c r="T133" s="31"/>
      <c r="U133" s="31"/>
      <c r="V133" s="31"/>
      <c r="W133" s="31"/>
      <c r="X133" s="31"/>
      <c r="Y133" s="31"/>
      <c r="Z133" s="31"/>
      <c r="AA133" s="31"/>
      <c r="AB133" s="31"/>
      <c r="AC133" s="31"/>
      <c r="AD133" s="31"/>
      <c r="AE133" s="31"/>
    </row>
    <row r="134" spans="1:65" s="2" customFormat="1" ht="6.9" customHeight="1">
      <c r="A134" s="31"/>
      <c r="B134" s="32"/>
      <c r="C134" s="31"/>
      <c r="D134" s="31"/>
      <c r="E134" s="31"/>
      <c r="F134" s="31"/>
      <c r="G134" s="31"/>
      <c r="H134" s="31"/>
      <c r="I134" s="31"/>
      <c r="J134" s="31"/>
      <c r="K134" s="31"/>
      <c r="L134" s="41"/>
      <c r="S134" s="31"/>
      <c r="T134" s="31"/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</row>
    <row r="135" spans="1:65" s="2" customFormat="1" ht="15.15" customHeight="1">
      <c r="A135" s="31"/>
      <c r="B135" s="32"/>
      <c r="C135" s="26" t="s">
        <v>24</v>
      </c>
      <c r="D135" s="31"/>
      <c r="E135" s="31"/>
      <c r="F135" s="24" t="str">
        <f>E15</f>
        <v xml:space="preserve"> </v>
      </c>
      <c r="G135" s="31"/>
      <c r="H135" s="31"/>
      <c r="I135" s="26" t="s">
        <v>29</v>
      </c>
      <c r="J135" s="29" t="str">
        <f>E21</f>
        <v xml:space="preserve"> </v>
      </c>
      <c r="K135" s="31"/>
      <c r="L135" s="41"/>
      <c r="S135" s="31"/>
      <c r="T135" s="31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</row>
    <row r="136" spans="1:65" s="2" customFormat="1" ht="15.15" customHeight="1">
      <c r="A136" s="31"/>
      <c r="B136" s="32"/>
      <c r="C136" s="26" t="s">
        <v>27</v>
      </c>
      <c r="D136" s="31"/>
      <c r="E136" s="31"/>
      <c r="F136" s="24" t="str">
        <f>IF(E18="","",E18)</f>
        <v>Vyplň údaj</v>
      </c>
      <c r="G136" s="31"/>
      <c r="H136" s="31"/>
      <c r="I136" s="26" t="s">
        <v>31</v>
      </c>
      <c r="J136" s="29" t="str">
        <f>E24</f>
        <v>VH atelier, spol. s r.o.</v>
      </c>
      <c r="K136" s="31"/>
      <c r="L136" s="41"/>
      <c r="S136" s="31"/>
      <c r="T136" s="31"/>
      <c r="U136" s="31"/>
      <c r="V136" s="31"/>
      <c r="W136" s="31"/>
      <c r="X136" s="31"/>
      <c r="Y136" s="31"/>
      <c r="Z136" s="31"/>
      <c r="AA136" s="31"/>
      <c r="AB136" s="31"/>
      <c r="AC136" s="31"/>
      <c r="AD136" s="31"/>
      <c r="AE136" s="31"/>
    </row>
    <row r="137" spans="1:65" s="2" customFormat="1" ht="10.35" customHeight="1">
      <c r="A137" s="31"/>
      <c r="B137" s="32"/>
      <c r="C137" s="31"/>
      <c r="D137" s="31"/>
      <c r="E137" s="31"/>
      <c r="F137" s="31"/>
      <c r="G137" s="31"/>
      <c r="H137" s="31"/>
      <c r="I137" s="31"/>
      <c r="J137" s="31"/>
      <c r="K137" s="31"/>
      <c r="L137" s="41"/>
      <c r="S137" s="31"/>
      <c r="T137" s="31"/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</row>
    <row r="138" spans="1:65" s="11" customFormat="1" ht="29.25" customHeight="1">
      <c r="A138" s="119"/>
      <c r="B138" s="120"/>
      <c r="C138" s="121" t="s">
        <v>110</v>
      </c>
      <c r="D138" s="122" t="s">
        <v>59</v>
      </c>
      <c r="E138" s="122" t="s">
        <v>55</v>
      </c>
      <c r="F138" s="122" t="s">
        <v>56</v>
      </c>
      <c r="G138" s="122" t="s">
        <v>111</v>
      </c>
      <c r="H138" s="122" t="s">
        <v>112</v>
      </c>
      <c r="I138" s="122" t="s">
        <v>113</v>
      </c>
      <c r="J138" s="123" t="s">
        <v>100</v>
      </c>
      <c r="K138" s="124" t="s">
        <v>114</v>
      </c>
      <c r="L138" s="125"/>
      <c r="M138" s="61" t="s">
        <v>1</v>
      </c>
      <c r="N138" s="62" t="s">
        <v>38</v>
      </c>
      <c r="O138" s="62" t="s">
        <v>115</v>
      </c>
      <c r="P138" s="62" t="s">
        <v>116</v>
      </c>
      <c r="Q138" s="62" t="s">
        <v>117</v>
      </c>
      <c r="R138" s="62" t="s">
        <v>118</v>
      </c>
      <c r="S138" s="62" t="s">
        <v>119</v>
      </c>
      <c r="T138" s="63" t="s">
        <v>120</v>
      </c>
      <c r="U138" s="119"/>
      <c r="V138" s="119"/>
      <c r="W138" s="119"/>
      <c r="X138" s="119"/>
      <c r="Y138" s="119"/>
      <c r="Z138" s="119"/>
      <c r="AA138" s="119"/>
      <c r="AB138" s="119"/>
      <c r="AC138" s="119"/>
      <c r="AD138" s="119"/>
      <c r="AE138" s="119"/>
    </row>
    <row r="139" spans="1:65" s="2" customFormat="1" ht="22.8" customHeight="1">
      <c r="A139" s="31"/>
      <c r="B139" s="32"/>
      <c r="C139" s="68" t="s">
        <v>121</v>
      </c>
      <c r="D139" s="31"/>
      <c r="E139" s="31"/>
      <c r="F139" s="31"/>
      <c r="G139" s="31"/>
      <c r="H139" s="31"/>
      <c r="I139" s="31"/>
      <c r="J139" s="126">
        <f>BK139</f>
        <v>0</v>
      </c>
      <c r="K139" s="31"/>
      <c r="L139" s="32"/>
      <c r="M139" s="64"/>
      <c r="N139" s="55"/>
      <c r="O139" s="65"/>
      <c r="P139" s="127">
        <f>P140</f>
        <v>0</v>
      </c>
      <c r="Q139" s="65"/>
      <c r="R139" s="127">
        <f>R140</f>
        <v>18.520068290000001</v>
      </c>
      <c r="S139" s="65"/>
      <c r="T139" s="128">
        <f>T140</f>
        <v>0</v>
      </c>
      <c r="U139" s="31"/>
      <c r="V139" s="31"/>
      <c r="W139" s="31"/>
      <c r="X139" s="31"/>
      <c r="Y139" s="31"/>
      <c r="Z139" s="31"/>
      <c r="AA139" s="31"/>
      <c r="AB139" s="31"/>
      <c r="AC139" s="31"/>
      <c r="AD139" s="31"/>
      <c r="AE139" s="31"/>
      <c r="AT139" s="16" t="s">
        <v>73</v>
      </c>
      <c r="AU139" s="16" t="s">
        <v>102</v>
      </c>
      <c r="BK139" s="129">
        <f>BK140</f>
        <v>0</v>
      </c>
    </row>
    <row r="140" spans="1:65" s="12" customFormat="1" ht="25.95" customHeight="1">
      <c r="B140" s="130"/>
      <c r="D140" s="131" t="s">
        <v>73</v>
      </c>
      <c r="E140" s="132" t="s">
        <v>122</v>
      </c>
      <c r="F140" s="132" t="s">
        <v>123</v>
      </c>
      <c r="I140" s="133"/>
      <c r="J140" s="134">
        <f>BK140</f>
        <v>0</v>
      </c>
      <c r="L140" s="130"/>
      <c r="M140" s="135"/>
      <c r="N140" s="136"/>
      <c r="O140" s="136"/>
      <c r="P140" s="137">
        <f>P141+P171+P204+P213+P228+P277</f>
        <v>0</v>
      </c>
      <c r="Q140" s="136"/>
      <c r="R140" s="137">
        <f>R141+R171+R204+R213+R228+R277</f>
        <v>18.520068290000001</v>
      </c>
      <c r="S140" s="136"/>
      <c r="T140" s="138">
        <f>T141+T171+T204+T213+T228+T277</f>
        <v>0</v>
      </c>
      <c r="AR140" s="131" t="s">
        <v>82</v>
      </c>
      <c r="AT140" s="139" t="s">
        <v>73</v>
      </c>
      <c r="AU140" s="139" t="s">
        <v>74</v>
      </c>
      <c r="AY140" s="131" t="s">
        <v>124</v>
      </c>
      <c r="BK140" s="140">
        <f>BK141+BK171+BK204+BK213+BK228+BK277</f>
        <v>0</v>
      </c>
    </row>
    <row r="141" spans="1:65" s="12" customFormat="1" ht="22.8" customHeight="1">
      <c r="B141" s="130"/>
      <c r="D141" s="131" t="s">
        <v>73</v>
      </c>
      <c r="E141" s="141" t="s">
        <v>82</v>
      </c>
      <c r="F141" s="141" t="s">
        <v>125</v>
      </c>
      <c r="I141" s="133"/>
      <c r="J141" s="142">
        <f>BK141</f>
        <v>0</v>
      </c>
      <c r="L141" s="130"/>
      <c r="M141" s="135"/>
      <c r="N141" s="136"/>
      <c r="O141" s="136"/>
      <c r="P141" s="137">
        <f>P142+P146+P151+P156+P161+P164</f>
        <v>0</v>
      </c>
      <c r="Q141" s="136"/>
      <c r="R141" s="137">
        <f>R142+R146+R151+R156+R161+R164</f>
        <v>0</v>
      </c>
      <c r="S141" s="136"/>
      <c r="T141" s="138">
        <f>T142+T146+T151+T156+T161+T164</f>
        <v>0</v>
      </c>
      <c r="AR141" s="131" t="s">
        <v>82</v>
      </c>
      <c r="AT141" s="139" t="s">
        <v>73</v>
      </c>
      <c r="AU141" s="139" t="s">
        <v>82</v>
      </c>
      <c r="AY141" s="131" t="s">
        <v>124</v>
      </c>
      <c r="BK141" s="140">
        <f>BK142+BK146+BK151+BK156+BK161+BK164</f>
        <v>0</v>
      </c>
    </row>
    <row r="142" spans="1:65" s="12" customFormat="1" ht="20.85" customHeight="1">
      <c r="B142" s="130"/>
      <c r="D142" s="131" t="s">
        <v>73</v>
      </c>
      <c r="E142" s="141" t="s">
        <v>194</v>
      </c>
      <c r="F142" s="141" t="s">
        <v>195</v>
      </c>
      <c r="I142" s="133"/>
      <c r="J142" s="142">
        <f>BK142</f>
        <v>0</v>
      </c>
      <c r="L142" s="130"/>
      <c r="M142" s="135"/>
      <c r="N142" s="136"/>
      <c r="O142" s="136"/>
      <c r="P142" s="137">
        <f>SUM(P143:P145)</f>
        <v>0</v>
      </c>
      <c r="Q142" s="136"/>
      <c r="R142" s="137">
        <f>SUM(R143:R145)</f>
        <v>0</v>
      </c>
      <c r="S142" s="136"/>
      <c r="T142" s="138">
        <f>SUM(T143:T145)</f>
        <v>0</v>
      </c>
      <c r="AR142" s="131" t="s">
        <v>82</v>
      </c>
      <c r="AT142" s="139" t="s">
        <v>73</v>
      </c>
      <c r="AU142" s="139" t="s">
        <v>84</v>
      </c>
      <c r="AY142" s="131" t="s">
        <v>124</v>
      </c>
      <c r="BK142" s="140">
        <f>SUM(BK143:BK145)</f>
        <v>0</v>
      </c>
    </row>
    <row r="143" spans="1:65" s="2" customFormat="1" ht="33" customHeight="1">
      <c r="A143" s="31"/>
      <c r="B143" s="143"/>
      <c r="C143" s="144" t="s">
        <v>82</v>
      </c>
      <c r="D143" s="144" t="s">
        <v>128</v>
      </c>
      <c r="E143" s="145" t="s">
        <v>282</v>
      </c>
      <c r="F143" s="146" t="s">
        <v>197</v>
      </c>
      <c r="G143" s="147" t="s">
        <v>198</v>
      </c>
      <c r="H143" s="148">
        <v>1</v>
      </c>
      <c r="I143" s="149"/>
      <c r="J143" s="150">
        <f>ROUND(I143*H143,2)</f>
        <v>0</v>
      </c>
      <c r="K143" s="151"/>
      <c r="L143" s="32"/>
      <c r="M143" s="152" t="s">
        <v>1</v>
      </c>
      <c r="N143" s="153" t="s">
        <v>39</v>
      </c>
      <c r="O143" s="57"/>
      <c r="P143" s="154">
        <f>O143*H143</f>
        <v>0</v>
      </c>
      <c r="Q143" s="154">
        <v>0</v>
      </c>
      <c r="R143" s="154">
        <f>Q143*H143</f>
        <v>0</v>
      </c>
      <c r="S143" s="154">
        <v>0</v>
      </c>
      <c r="T143" s="155">
        <f>S143*H143</f>
        <v>0</v>
      </c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R143" s="156" t="s">
        <v>132</v>
      </c>
      <c r="AT143" s="156" t="s">
        <v>128</v>
      </c>
      <c r="AU143" s="156" t="s">
        <v>133</v>
      </c>
      <c r="AY143" s="16" t="s">
        <v>124</v>
      </c>
      <c r="BE143" s="157">
        <f>IF(N143="základní",J143,0)</f>
        <v>0</v>
      </c>
      <c r="BF143" s="157">
        <f>IF(N143="snížená",J143,0)</f>
        <v>0</v>
      </c>
      <c r="BG143" s="157">
        <f>IF(N143="zákl. přenesená",J143,0)</f>
        <v>0</v>
      </c>
      <c r="BH143" s="157">
        <f>IF(N143="sníž. přenesená",J143,0)</f>
        <v>0</v>
      </c>
      <c r="BI143" s="157">
        <f>IF(N143="nulová",J143,0)</f>
        <v>0</v>
      </c>
      <c r="BJ143" s="16" t="s">
        <v>82</v>
      </c>
      <c r="BK143" s="157">
        <f>ROUND(I143*H143,2)</f>
        <v>0</v>
      </c>
      <c r="BL143" s="16" t="s">
        <v>132</v>
      </c>
      <c r="BM143" s="156" t="s">
        <v>283</v>
      </c>
    </row>
    <row r="144" spans="1:65" s="2" customFormat="1" ht="67.2">
      <c r="A144" s="31"/>
      <c r="B144" s="32"/>
      <c r="C144" s="31"/>
      <c r="D144" s="159" t="s">
        <v>176</v>
      </c>
      <c r="E144" s="31"/>
      <c r="F144" s="167" t="s">
        <v>200</v>
      </c>
      <c r="G144" s="31"/>
      <c r="H144" s="31"/>
      <c r="I144" s="168"/>
      <c r="J144" s="31"/>
      <c r="K144" s="31"/>
      <c r="L144" s="32"/>
      <c r="M144" s="169"/>
      <c r="N144" s="170"/>
      <c r="O144" s="57"/>
      <c r="P144" s="57"/>
      <c r="Q144" s="57"/>
      <c r="R144" s="57"/>
      <c r="S144" s="57"/>
      <c r="T144" s="58"/>
      <c r="U144" s="31"/>
      <c r="V144" s="31"/>
      <c r="W144" s="31"/>
      <c r="X144" s="31"/>
      <c r="Y144" s="31"/>
      <c r="Z144" s="31"/>
      <c r="AA144" s="31"/>
      <c r="AB144" s="31"/>
      <c r="AC144" s="31"/>
      <c r="AD144" s="31"/>
      <c r="AE144" s="31"/>
      <c r="AT144" s="16" t="s">
        <v>176</v>
      </c>
      <c r="AU144" s="16" t="s">
        <v>133</v>
      </c>
    </row>
    <row r="145" spans="1:65" s="13" customFormat="1" ht="10.199999999999999">
      <c r="B145" s="158"/>
      <c r="D145" s="159" t="s">
        <v>135</v>
      </c>
      <c r="E145" s="160" t="s">
        <v>1</v>
      </c>
      <c r="F145" s="161" t="s">
        <v>82</v>
      </c>
      <c r="H145" s="162">
        <v>1</v>
      </c>
      <c r="I145" s="163"/>
      <c r="L145" s="158"/>
      <c r="M145" s="164"/>
      <c r="N145" s="165"/>
      <c r="O145" s="165"/>
      <c r="P145" s="165"/>
      <c r="Q145" s="165"/>
      <c r="R145" s="165"/>
      <c r="S145" s="165"/>
      <c r="T145" s="166"/>
      <c r="AT145" s="160" t="s">
        <v>135</v>
      </c>
      <c r="AU145" s="160" t="s">
        <v>133</v>
      </c>
      <c r="AV145" s="13" t="s">
        <v>84</v>
      </c>
      <c r="AW145" s="13" t="s">
        <v>30</v>
      </c>
      <c r="AX145" s="13" t="s">
        <v>82</v>
      </c>
      <c r="AY145" s="160" t="s">
        <v>124</v>
      </c>
    </row>
    <row r="146" spans="1:65" s="12" customFormat="1" ht="20.85" customHeight="1">
      <c r="B146" s="130"/>
      <c r="D146" s="131" t="s">
        <v>73</v>
      </c>
      <c r="E146" s="141" t="s">
        <v>126</v>
      </c>
      <c r="F146" s="141" t="s">
        <v>127</v>
      </c>
      <c r="I146" s="133"/>
      <c r="J146" s="142">
        <f>BK146</f>
        <v>0</v>
      </c>
      <c r="L146" s="130"/>
      <c r="M146" s="135"/>
      <c r="N146" s="136"/>
      <c r="O146" s="136"/>
      <c r="P146" s="137">
        <f>SUM(P147:P150)</f>
        <v>0</v>
      </c>
      <c r="Q146" s="136"/>
      <c r="R146" s="137">
        <f>SUM(R147:R150)</f>
        <v>0</v>
      </c>
      <c r="S146" s="136"/>
      <c r="T146" s="138">
        <f>SUM(T147:T150)</f>
        <v>0</v>
      </c>
      <c r="AR146" s="131" t="s">
        <v>82</v>
      </c>
      <c r="AT146" s="139" t="s">
        <v>73</v>
      </c>
      <c r="AU146" s="139" t="s">
        <v>84</v>
      </c>
      <c r="AY146" s="131" t="s">
        <v>124</v>
      </c>
      <c r="BK146" s="140">
        <f>SUM(BK147:BK150)</f>
        <v>0</v>
      </c>
    </row>
    <row r="147" spans="1:65" s="2" customFormat="1" ht="33" customHeight="1">
      <c r="A147" s="31"/>
      <c r="B147" s="143"/>
      <c r="C147" s="144" t="s">
        <v>84</v>
      </c>
      <c r="D147" s="144" t="s">
        <v>128</v>
      </c>
      <c r="E147" s="145" t="s">
        <v>284</v>
      </c>
      <c r="F147" s="146" t="s">
        <v>285</v>
      </c>
      <c r="G147" s="147" t="s">
        <v>131</v>
      </c>
      <c r="H147" s="148">
        <v>176</v>
      </c>
      <c r="I147" s="149"/>
      <c r="J147" s="150">
        <f>ROUND(I147*H147,2)</f>
        <v>0</v>
      </c>
      <c r="K147" s="151"/>
      <c r="L147" s="32"/>
      <c r="M147" s="152" t="s">
        <v>1</v>
      </c>
      <c r="N147" s="153" t="s">
        <v>39</v>
      </c>
      <c r="O147" s="57"/>
      <c r="P147" s="154">
        <f>O147*H147</f>
        <v>0</v>
      </c>
      <c r="Q147" s="154">
        <v>0</v>
      </c>
      <c r="R147" s="154">
        <f>Q147*H147</f>
        <v>0</v>
      </c>
      <c r="S147" s="154">
        <v>0</v>
      </c>
      <c r="T147" s="155">
        <f>S147*H147</f>
        <v>0</v>
      </c>
      <c r="U147" s="31"/>
      <c r="V147" s="31"/>
      <c r="W147" s="31"/>
      <c r="X147" s="31"/>
      <c r="Y147" s="31"/>
      <c r="Z147" s="31"/>
      <c r="AA147" s="31"/>
      <c r="AB147" s="31"/>
      <c r="AC147" s="31"/>
      <c r="AD147" s="31"/>
      <c r="AE147" s="31"/>
      <c r="AR147" s="156" t="s">
        <v>132</v>
      </c>
      <c r="AT147" s="156" t="s">
        <v>128</v>
      </c>
      <c r="AU147" s="156" t="s">
        <v>133</v>
      </c>
      <c r="AY147" s="16" t="s">
        <v>124</v>
      </c>
      <c r="BE147" s="157">
        <f>IF(N147="základní",J147,0)</f>
        <v>0</v>
      </c>
      <c r="BF147" s="157">
        <f>IF(N147="snížená",J147,0)</f>
        <v>0</v>
      </c>
      <c r="BG147" s="157">
        <f>IF(N147="zákl. přenesená",J147,0)</f>
        <v>0</v>
      </c>
      <c r="BH147" s="157">
        <f>IF(N147="sníž. přenesená",J147,0)</f>
        <v>0</v>
      </c>
      <c r="BI147" s="157">
        <f>IF(N147="nulová",J147,0)</f>
        <v>0</v>
      </c>
      <c r="BJ147" s="16" t="s">
        <v>82</v>
      </c>
      <c r="BK147" s="157">
        <f>ROUND(I147*H147,2)</f>
        <v>0</v>
      </c>
      <c r="BL147" s="16" t="s">
        <v>132</v>
      </c>
      <c r="BM147" s="156" t="s">
        <v>286</v>
      </c>
    </row>
    <row r="148" spans="1:65" s="13" customFormat="1" ht="20.399999999999999">
      <c r="B148" s="158"/>
      <c r="D148" s="159" t="s">
        <v>135</v>
      </c>
      <c r="E148" s="160" t="s">
        <v>1</v>
      </c>
      <c r="F148" s="161" t="s">
        <v>287</v>
      </c>
      <c r="H148" s="162">
        <v>176</v>
      </c>
      <c r="I148" s="163"/>
      <c r="L148" s="158"/>
      <c r="M148" s="164"/>
      <c r="N148" s="165"/>
      <c r="O148" s="165"/>
      <c r="P148" s="165"/>
      <c r="Q148" s="165"/>
      <c r="R148" s="165"/>
      <c r="S148" s="165"/>
      <c r="T148" s="166"/>
      <c r="AT148" s="160" t="s">
        <v>135</v>
      </c>
      <c r="AU148" s="160" t="s">
        <v>133</v>
      </c>
      <c r="AV148" s="13" t="s">
        <v>84</v>
      </c>
      <c r="AW148" s="13" t="s">
        <v>30</v>
      </c>
      <c r="AX148" s="13" t="s">
        <v>82</v>
      </c>
      <c r="AY148" s="160" t="s">
        <v>124</v>
      </c>
    </row>
    <row r="149" spans="1:65" s="2" customFormat="1" ht="24.15" customHeight="1">
      <c r="A149" s="31"/>
      <c r="B149" s="143"/>
      <c r="C149" s="144" t="s">
        <v>133</v>
      </c>
      <c r="D149" s="144" t="s">
        <v>128</v>
      </c>
      <c r="E149" s="145" t="s">
        <v>288</v>
      </c>
      <c r="F149" s="146" t="s">
        <v>289</v>
      </c>
      <c r="G149" s="147" t="s">
        <v>131</v>
      </c>
      <c r="H149" s="148">
        <v>15</v>
      </c>
      <c r="I149" s="149"/>
      <c r="J149" s="150">
        <f>ROUND(I149*H149,2)</f>
        <v>0</v>
      </c>
      <c r="K149" s="151"/>
      <c r="L149" s="32"/>
      <c r="M149" s="152" t="s">
        <v>1</v>
      </c>
      <c r="N149" s="153" t="s">
        <v>39</v>
      </c>
      <c r="O149" s="57"/>
      <c r="P149" s="154">
        <f>O149*H149</f>
        <v>0</v>
      </c>
      <c r="Q149" s="154">
        <v>0</v>
      </c>
      <c r="R149" s="154">
        <f>Q149*H149</f>
        <v>0</v>
      </c>
      <c r="S149" s="154">
        <v>0</v>
      </c>
      <c r="T149" s="155">
        <f>S149*H149</f>
        <v>0</v>
      </c>
      <c r="U149" s="31"/>
      <c r="V149" s="31"/>
      <c r="W149" s="31"/>
      <c r="X149" s="31"/>
      <c r="Y149" s="31"/>
      <c r="Z149" s="31"/>
      <c r="AA149" s="31"/>
      <c r="AB149" s="31"/>
      <c r="AC149" s="31"/>
      <c r="AD149" s="31"/>
      <c r="AE149" s="31"/>
      <c r="AR149" s="156" t="s">
        <v>132</v>
      </c>
      <c r="AT149" s="156" t="s">
        <v>128</v>
      </c>
      <c r="AU149" s="156" t="s">
        <v>133</v>
      </c>
      <c r="AY149" s="16" t="s">
        <v>124</v>
      </c>
      <c r="BE149" s="157">
        <f>IF(N149="základní",J149,0)</f>
        <v>0</v>
      </c>
      <c r="BF149" s="157">
        <f>IF(N149="snížená",J149,0)</f>
        <v>0</v>
      </c>
      <c r="BG149" s="157">
        <f>IF(N149="zákl. přenesená",J149,0)</f>
        <v>0</v>
      </c>
      <c r="BH149" s="157">
        <f>IF(N149="sníž. přenesená",J149,0)</f>
        <v>0</v>
      </c>
      <c r="BI149" s="157">
        <f>IF(N149="nulová",J149,0)</f>
        <v>0</v>
      </c>
      <c r="BJ149" s="16" t="s">
        <v>82</v>
      </c>
      <c r="BK149" s="157">
        <f>ROUND(I149*H149,2)</f>
        <v>0</v>
      </c>
      <c r="BL149" s="16" t="s">
        <v>132</v>
      </c>
      <c r="BM149" s="156" t="s">
        <v>290</v>
      </c>
    </row>
    <row r="150" spans="1:65" s="13" customFormat="1" ht="10.199999999999999">
      <c r="B150" s="158"/>
      <c r="D150" s="159" t="s">
        <v>135</v>
      </c>
      <c r="E150" s="160" t="s">
        <v>1</v>
      </c>
      <c r="F150" s="161" t="s">
        <v>291</v>
      </c>
      <c r="H150" s="162">
        <v>15</v>
      </c>
      <c r="I150" s="163"/>
      <c r="L150" s="158"/>
      <c r="M150" s="164"/>
      <c r="N150" s="165"/>
      <c r="O150" s="165"/>
      <c r="P150" s="165"/>
      <c r="Q150" s="165"/>
      <c r="R150" s="165"/>
      <c r="S150" s="165"/>
      <c r="T150" s="166"/>
      <c r="AT150" s="160" t="s">
        <v>135</v>
      </c>
      <c r="AU150" s="160" t="s">
        <v>133</v>
      </c>
      <c r="AV150" s="13" t="s">
        <v>84</v>
      </c>
      <c r="AW150" s="13" t="s">
        <v>30</v>
      </c>
      <c r="AX150" s="13" t="s">
        <v>82</v>
      </c>
      <c r="AY150" s="160" t="s">
        <v>124</v>
      </c>
    </row>
    <row r="151" spans="1:65" s="12" customFormat="1" ht="20.85" customHeight="1">
      <c r="B151" s="130"/>
      <c r="D151" s="131" t="s">
        <v>73</v>
      </c>
      <c r="E151" s="141" t="s">
        <v>8</v>
      </c>
      <c r="F151" s="141" t="s">
        <v>292</v>
      </c>
      <c r="I151" s="133"/>
      <c r="J151" s="142">
        <f>BK151</f>
        <v>0</v>
      </c>
      <c r="L151" s="130"/>
      <c r="M151" s="135"/>
      <c r="N151" s="136"/>
      <c r="O151" s="136"/>
      <c r="P151" s="137">
        <f>SUM(P152:P155)</f>
        <v>0</v>
      </c>
      <c r="Q151" s="136"/>
      <c r="R151" s="137">
        <f>SUM(R152:R155)</f>
        <v>0</v>
      </c>
      <c r="S151" s="136"/>
      <c r="T151" s="138">
        <f>SUM(T152:T155)</f>
        <v>0</v>
      </c>
      <c r="AR151" s="131" t="s">
        <v>82</v>
      </c>
      <c r="AT151" s="139" t="s">
        <v>73</v>
      </c>
      <c r="AU151" s="139" t="s">
        <v>84</v>
      </c>
      <c r="AY151" s="131" t="s">
        <v>124</v>
      </c>
      <c r="BK151" s="140">
        <f>SUM(BK152:BK155)</f>
        <v>0</v>
      </c>
    </row>
    <row r="152" spans="1:65" s="2" customFormat="1" ht="44.25" customHeight="1">
      <c r="A152" s="31"/>
      <c r="B152" s="143"/>
      <c r="C152" s="144" t="s">
        <v>132</v>
      </c>
      <c r="D152" s="144" t="s">
        <v>128</v>
      </c>
      <c r="E152" s="145" t="s">
        <v>293</v>
      </c>
      <c r="F152" s="146" t="s">
        <v>294</v>
      </c>
      <c r="G152" s="147" t="s">
        <v>131</v>
      </c>
      <c r="H152" s="148">
        <v>0.16</v>
      </c>
      <c r="I152" s="149"/>
      <c r="J152" s="150">
        <f>ROUND(I152*H152,2)</f>
        <v>0</v>
      </c>
      <c r="K152" s="151"/>
      <c r="L152" s="32"/>
      <c r="M152" s="152" t="s">
        <v>1</v>
      </c>
      <c r="N152" s="153" t="s">
        <v>39</v>
      </c>
      <c r="O152" s="57"/>
      <c r="P152" s="154">
        <f>O152*H152</f>
        <v>0</v>
      </c>
      <c r="Q152" s="154">
        <v>0</v>
      </c>
      <c r="R152" s="154">
        <f>Q152*H152</f>
        <v>0</v>
      </c>
      <c r="S152" s="154">
        <v>0</v>
      </c>
      <c r="T152" s="155">
        <f>S152*H152</f>
        <v>0</v>
      </c>
      <c r="U152" s="31"/>
      <c r="V152" s="31"/>
      <c r="W152" s="31"/>
      <c r="X152" s="31"/>
      <c r="Y152" s="31"/>
      <c r="Z152" s="31"/>
      <c r="AA152" s="31"/>
      <c r="AB152" s="31"/>
      <c r="AC152" s="31"/>
      <c r="AD152" s="31"/>
      <c r="AE152" s="31"/>
      <c r="AR152" s="156" t="s">
        <v>132</v>
      </c>
      <c r="AT152" s="156" t="s">
        <v>128</v>
      </c>
      <c r="AU152" s="156" t="s">
        <v>133</v>
      </c>
      <c r="AY152" s="16" t="s">
        <v>124</v>
      </c>
      <c r="BE152" s="157">
        <f>IF(N152="základní",J152,0)</f>
        <v>0</v>
      </c>
      <c r="BF152" s="157">
        <f>IF(N152="snížená",J152,0)</f>
        <v>0</v>
      </c>
      <c r="BG152" s="157">
        <f>IF(N152="zákl. přenesená",J152,0)</f>
        <v>0</v>
      </c>
      <c r="BH152" s="157">
        <f>IF(N152="sníž. přenesená",J152,0)</f>
        <v>0</v>
      </c>
      <c r="BI152" s="157">
        <f>IF(N152="nulová",J152,0)</f>
        <v>0</v>
      </c>
      <c r="BJ152" s="16" t="s">
        <v>82</v>
      </c>
      <c r="BK152" s="157">
        <f>ROUND(I152*H152,2)</f>
        <v>0</v>
      </c>
      <c r="BL152" s="16" t="s">
        <v>132</v>
      </c>
      <c r="BM152" s="156" t="s">
        <v>295</v>
      </c>
    </row>
    <row r="153" spans="1:65" s="13" customFormat="1" ht="10.199999999999999">
      <c r="B153" s="158"/>
      <c r="D153" s="159" t="s">
        <v>135</v>
      </c>
      <c r="E153" s="160" t="s">
        <v>1</v>
      </c>
      <c r="F153" s="161" t="s">
        <v>296</v>
      </c>
      <c r="H153" s="162">
        <v>0.16</v>
      </c>
      <c r="I153" s="163"/>
      <c r="L153" s="158"/>
      <c r="M153" s="164"/>
      <c r="N153" s="165"/>
      <c r="O153" s="165"/>
      <c r="P153" s="165"/>
      <c r="Q153" s="165"/>
      <c r="R153" s="165"/>
      <c r="S153" s="165"/>
      <c r="T153" s="166"/>
      <c r="AT153" s="160" t="s">
        <v>135</v>
      </c>
      <c r="AU153" s="160" t="s">
        <v>133</v>
      </c>
      <c r="AV153" s="13" t="s">
        <v>84</v>
      </c>
      <c r="AW153" s="13" t="s">
        <v>30</v>
      </c>
      <c r="AX153" s="13" t="s">
        <v>82</v>
      </c>
      <c r="AY153" s="160" t="s">
        <v>124</v>
      </c>
    </row>
    <row r="154" spans="1:65" s="2" customFormat="1" ht="24.15" customHeight="1">
      <c r="A154" s="31"/>
      <c r="B154" s="143"/>
      <c r="C154" s="182" t="s">
        <v>151</v>
      </c>
      <c r="D154" s="182" t="s">
        <v>226</v>
      </c>
      <c r="E154" s="183" t="s">
        <v>297</v>
      </c>
      <c r="F154" s="184" t="s">
        <v>298</v>
      </c>
      <c r="G154" s="185" t="s">
        <v>131</v>
      </c>
      <c r="H154" s="186">
        <v>0.16</v>
      </c>
      <c r="I154" s="187"/>
      <c r="J154" s="188">
        <f>ROUND(I154*H154,2)</f>
        <v>0</v>
      </c>
      <c r="K154" s="189"/>
      <c r="L154" s="190"/>
      <c r="M154" s="191" t="s">
        <v>1</v>
      </c>
      <c r="N154" s="192" t="s">
        <v>39</v>
      </c>
      <c r="O154" s="57"/>
      <c r="P154" s="154">
        <f>O154*H154</f>
        <v>0</v>
      </c>
      <c r="Q154" s="154">
        <v>0</v>
      </c>
      <c r="R154" s="154">
        <f>Q154*H154</f>
        <v>0</v>
      </c>
      <c r="S154" s="154">
        <v>0</v>
      </c>
      <c r="T154" s="155">
        <f>S154*H154</f>
        <v>0</v>
      </c>
      <c r="U154" s="31"/>
      <c r="V154" s="31"/>
      <c r="W154" s="31"/>
      <c r="X154" s="31"/>
      <c r="Y154" s="31"/>
      <c r="Z154" s="31"/>
      <c r="AA154" s="31"/>
      <c r="AB154" s="31"/>
      <c r="AC154" s="31"/>
      <c r="AD154" s="31"/>
      <c r="AE154" s="31"/>
      <c r="AR154" s="156" t="s">
        <v>165</v>
      </c>
      <c r="AT154" s="156" t="s">
        <v>226</v>
      </c>
      <c r="AU154" s="156" t="s">
        <v>133</v>
      </c>
      <c r="AY154" s="16" t="s">
        <v>124</v>
      </c>
      <c r="BE154" s="157">
        <f>IF(N154="základní",J154,0)</f>
        <v>0</v>
      </c>
      <c r="BF154" s="157">
        <f>IF(N154="snížená",J154,0)</f>
        <v>0</v>
      </c>
      <c r="BG154" s="157">
        <f>IF(N154="zákl. přenesená",J154,0)</f>
        <v>0</v>
      </c>
      <c r="BH154" s="157">
        <f>IF(N154="sníž. přenesená",J154,0)</f>
        <v>0</v>
      </c>
      <c r="BI154" s="157">
        <f>IF(N154="nulová",J154,0)</f>
        <v>0</v>
      </c>
      <c r="BJ154" s="16" t="s">
        <v>82</v>
      </c>
      <c r="BK154" s="157">
        <f>ROUND(I154*H154,2)</f>
        <v>0</v>
      </c>
      <c r="BL154" s="16" t="s">
        <v>132</v>
      </c>
      <c r="BM154" s="156" t="s">
        <v>299</v>
      </c>
    </row>
    <row r="155" spans="1:65" s="13" customFormat="1" ht="10.199999999999999">
      <c r="B155" s="158"/>
      <c r="D155" s="159" t="s">
        <v>135</v>
      </c>
      <c r="E155" s="160" t="s">
        <v>1</v>
      </c>
      <c r="F155" s="161" t="s">
        <v>300</v>
      </c>
      <c r="H155" s="162">
        <v>0.16</v>
      </c>
      <c r="I155" s="163"/>
      <c r="L155" s="158"/>
      <c r="M155" s="164"/>
      <c r="N155" s="165"/>
      <c r="O155" s="165"/>
      <c r="P155" s="165"/>
      <c r="Q155" s="165"/>
      <c r="R155" s="165"/>
      <c r="S155" s="165"/>
      <c r="T155" s="166"/>
      <c r="AT155" s="160" t="s">
        <v>135</v>
      </c>
      <c r="AU155" s="160" t="s">
        <v>133</v>
      </c>
      <c r="AV155" s="13" t="s">
        <v>84</v>
      </c>
      <c r="AW155" s="13" t="s">
        <v>30</v>
      </c>
      <c r="AX155" s="13" t="s">
        <v>82</v>
      </c>
      <c r="AY155" s="160" t="s">
        <v>124</v>
      </c>
    </row>
    <row r="156" spans="1:65" s="12" customFormat="1" ht="20.85" customHeight="1">
      <c r="B156" s="130"/>
      <c r="D156" s="131" t="s">
        <v>73</v>
      </c>
      <c r="E156" s="141" t="s">
        <v>145</v>
      </c>
      <c r="F156" s="141" t="s">
        <v>146</v>
      </c>
      <c r="I156" s="133"/>
      <c r="J156" s="142">
        <f>BK156</f>
        <v>0</v>
      </c>
      <c r="L156" s="130"/>
      <c r="M156" s="135"/>
      <c r="N156" s="136"/>
      <c r="O156" s="136"/>
      <c r="P156" s="137">
        <f>SUM(P157:P160)</f>
        <v>0</v>
      </c>
      <c r="Q156" s="136"/>
      <c r="R156" s="137">
        <f>SUM(R157:R160)</f>
        <v>0</v>
      </c>
      <c r="S156" s="136"/>
      <c r="T156" s="138">
        <f>SUM(T157:T160)</f>
        <v>0</v>
      </c>
      <c r="AR156" s="131" t="s">
        <v>82</v>
      </c>
      <c r="AT156" s="139" t="s">
        <v>73</v>
      </c>
      <c r="AU156" s="139" t="s">
        <v>84</v>
      </c>
      <c r="AY156" s="131" t="s">
        <v>124</v>
      </c>
      <c r="BK156" s="140">
        <f>SUM(BK157:BK160)</f>
        <v>0</v>
      </c>
    </row>
    <row r="157" spans="1:65" s="2" customFormat="1" ht="62.7" customHeight="1">
      <c r="A157" s="31"/>
      <c r="B157" s="143"/>
      <c r="C157" s="144" t="s">
        <v>155</v>
      </c>
      <c r="D157" s="144" t="s">
        <v>128</v>
      </c>
      <c r="E157" s="145" t="s">
        <v>212</v>
      </c>
      <c r="F157" s="146" t="s">
        <v>213</v>
      </c>
      <c r="G157" s="147" t="s">
        <v>131</v>
      </c>
      <c r="H157" s="148">
        <v>382</v>
      </c>
      <c r="I157" s="149"/>
      <c r="J157" s="150">
        <f>ROUND(I157*H157,2)</f>
        <v>0</v>
      </c>
      <c r="K157" s="151"/>
      <c r="L157" s="32"/>
      <c r="M157" s="152" t="s">
        <v>1</v>
      </c>
      <c r="N157" s="153" t="s">
        <v>39</v>
      </c>
      <c r="O157" s="57"/>
      <c r="P157" s="154">
        <f>O157*H157</f>
        <v>0</v>
      </c>
      <c r="Q157" s="154">
        <v>0</v>
      </c>
      <c r="R157" s="154">
        <f>Q157*H157</f>
        <v>0</v>
      </c>
      <c r="S157" s="154">
        <v>0</v>
      </c>
      <c r="T157" s="155">
        <f>S157*H157</f>
        <v>0</v>
      </c>
      <c r="U157" s="31"/>
      <c r="V157" s="31"/>
      <c r="W157" s="31"/>
      <c r="X157" s="31"/>
      <c r="Y157" s="31"/>
      <c r="Z157" s="31"/>
      <c r="AA157" s="31"/>
      <c r="AB157" s="31"/>
      <c r="AC157" s="31"/>
      <c r="AD157" s="31"/>
      <c r="AE157" s="31"/>
      <c r="AR157" s="156" t="s">
        <v>132</v>
      </c>
      <c r="AT157" s="156" t="s">
        <v>128</v>
      </c>
      <c r="AU157" s="156" t="s">
        <v>133</v>
      </c>
      <c r="AY157" s="16" t="s">
        <v>124</v>
      </c>
      <c r="BE157" s="157">
        <f>IF(N157="základní",J157,0)</f>
        <v>0</v>
      </c>
      <c r="BF157" s="157">
        <f>IF(N157="snížená",J157,0)</f>
        <v>0</v>
      </c>
      <c r="BG157" s="157">
        <f>IF(N157="zákl. přenesená",J157,0)</f>
        <v>0</v>
      </c>
      <c r="BH157" s="157">
        <f>IF(N157="sníž. přenesená",J157,0)</f>
        <v>0</v>
      </c>
      <c r="BI157" s="157">
        <f>IF(N157="nulová",J157,0)</f>
        <v>0</v>
      </c>
      <c r="BJ157" s="16" t="s">
        <v>82</v>
      </c>
      <c r="BK157" s="157">
        <f>ROUND(I157*H157,2)</f>
        <v>0</v>
      </c>
      <c r="BL157" s="16" t="s">
        <v>132</v>
      </c>
      <c r="BM157" s="156" t="s">
        <v>301</v>
      </c>
    </row>
    <row r="158" spans="1:65" s="13" customFormat="1" ht="10.199999999999999">
      <c r="B158" s="158"/>
      <c r="D158" s="159" t="s">
        <v>135</v>
      </c>
      <c r="E158" s="160" t="s">
        <v>1</v>
      </c>
      <c r="F158" s="161" t="s">
        <v>302</v>
      </c>
      <c r="H158" s="162">
        <v>382</v>
      </c>
      <c r="I158" s="163"/>
      <c r="L158" s="158"/>
      <c r="M158" s="164"/>
      <c r="N158" s="165"/>
      <c r="O158" s="165"/>
      <c r="P158" s="165"/>
      <c r="Q158" s="165"/>
      <c r="R158" s="165"/>
      <c r="S158" s="165"/>
      <c r="T158" s="166"/>
      <c r="AT158" s="160" t="s">
        <v>135</v>
      </c>
      <c r="AU158" s="160" t="s">
        <v>133</v>
      </c>
      <c r="AV158" s="13" t="s">
        <v>84</v>
      </c>
      <c r="AW158" s="13" t="s">
        <v>30</v>
      </c>
      <c r="AX158" s="13" t="s">
        <v>82</v>
      </c>
      <c r="AY158" s="160" t="s">
        <v>124</v>
      </c>
    </row>
    <row r="159" spans="1:65" s="2" customFormat="1" ht="44.25" customHeight="1">
      <c r="A159" s="31"/>
      <c r="B159" s="143"/>
      <c r="C159" s="144" t="s">
        <v>160</v>
      </c>
      <c r="D159" s="144" t="s">
        <v>128</v>
      </c>
      <c r="E159" s="145" t="s">
        <v>166</v>
      </c>
      <c r="F159" s="146" t="s">
        <v>167</v>
      </c>
      <c r="G159" s="147" t="s">
        <v>131</v>
      </c>
      <c r="H159" s="148">
        <v>191</v>
      </c>
      <c r="I159" s="149"/>
      <c r="J159" s="150">
        <f>ROUND(I159*H159,2)</f>
        <v>0</v>
      </c>
      <c r="K159" s="151"/>
      <c r="L159" s="32"/>
      <c r="M159" s="152" t="s">
        <v>1</v>
      </c>
      <c r="N159" s="153" t="s">
        <v>39</v>
      </c>
      <c r="O159" s="57"/>
      <c r="P159" s="154">
        <f>O159*H159</f>
        <v>0</v>
      </c>
      <c r="Q159" s="154">
        <v>0</v>
      </c>
      <c r="R159" s="154">
        <f>Q159*H159</f>
        <v>0</v>
      </c>
      <c r="S159" s="154">
        <v>0</v>
      </c>
      <c r="T159" s="155">
        <f>S159*H159</f>
        <v>0</v>
      </c>
      <c r="U159" s="31"/>
      <c r="V159" s="31"/>
      <c r="W159" s="31"/>
      <c r="X159" s="31"/>
      <c r="Y159" s="31"/>
      <c r="Z159" s="31"/>
      <c r="AA159" s="31"/>
      <c r="AB159" s="31"/>
      <c r="AC159" s="31"/>
      <c r="AD159" s="31"/>
      <c r="AE159" s="31"/>
      <c r="AR159" s="156" t="s">
        <v>132</v>
      </c>
      <c r="AT159" s="156" t="s">
        <v>128</v>
      </c>
      <c r="AU159" s="156" t="s">
        <v>133</v>
      </c>
      <c r="AY159" s="16" t="s">
        <v>124</v>
      </c>
      <c r="BE159" s="157">
        <f>IF(N159="základní",J159,0)</f>
        <v>0</v>
      </c>
      <c r="BF159" s="157">
        <f>IF(N159="snížená",J159,0)</f>
        <v>0</v>
      </c>
      <c r="BG159" s="157">
        <f>IF(N159="zákl. přenesená",J159,0)</f>
        <v>0</v>
      </c>
      <c r="BH159" s="157">
        <f>IF(N159="sníž. přenesená",J159,0)</f>
        <v>0</v>
      </c>
      <c r="BI159" s="157">
        <f>IF(N159="nulová",J159,0)</f>
        <v>0</v>
      </c>
      <c r="BJ159" s="16" t="s">
        <v>82</v>
      </c>
      <c r="BK159" s="157">
        <f>ROUND(I159*H159,2)</f>
        <v>0</v>
      </c>
      <c r="BL159" s="16" t="s">
        <v>132</v>
      </c>
      <c r="BM159" s="156" t="s">
        <v>303</v>
      </c>
    </row>
    <row r="160" spans="1:65" s="13" customFormat="1" ht="10.199999999999999">
      <c r="B160" s="158"/>
      <c r="D160" s="159" t="s">
        <v>135</v>
      </c>
      <c r="E160" s="160" t="s">
        <v>1</v>
      </c>
      <c r="F160" s="161" t="s">
        <v>304</v>
      </c>
      <c r="H160" s="162">
        <v>191</v>
      </c>
      <c r="I160" s="163"/>
      <c r="L160" s="158"/>
      <c r="M160" s="164"/>
      <c r="N160" s="165"/>
      <c r="O160" s="165"/>
      <c r="P160" s="165"/>
      <c r="Q160" s="165"/>
      <c r="R160" s="165"/>
      <c r="S160" s="165"/>
      <c r="T160" s="166"/>
      <c r="AT160" s="160" t="s">
        <v>135</v>
      </c>
      <c r="AU160" s="160" t="s">
        <v>133</v>
      </c>
      <c r="AV160" s="13" t="s">
        <v>84</v>
      </c>
      <c r="AW160" s="13" t="s">
        <v>30</v>
      </c>
      <c r="AX160" s="13" t="s">
        <v>82</v>
      </c>
      <c r="AY160" s="160" t="s">
        <v>124</v>
      </c>
    </row>
    <row r="161" spans="1:65" s="12" customFormat="1" ht="20.85" customHeight="1">
      <c r="B161" s="130"/>
      <c r="D161" s="131" t="s">
        <v>73</v>
      </c>
      <c r="E161" s="141" t="s">
        <v>169</v>
      </c>
      <c r="F161" s="141" t="s">
        <v>170</v>
      </c>
      <c r="I161" s="133"/>
      <c r="J161" s="142">
        <f>BK161</f>
        <v>0</v>
      </c>
      <c r="L161" s="130"/>
      <c r="M161" s="135"/>
      <c r="N161" s="136"/>
      <c r="O161" s="136"/>
      <c r="P161" s="137">
        <f>SUM(P162:P163)</f>
        <v>0</v>
      </c>
      <c r="Q161" s="136"/>
      <c r="R161" s="137">
        <f>SUM(R162:R163)</f>
        <v>0</v>
      </c>
      <c r="S161" s="136"/>
      <c r="T161" s="138">
        <f>SUM(T162:T163)</f>
        <v>0</v>
      </c>
      <c r="AR161" s="131" t="s">
        <v>82</v>
      </c>
      <c r="AT161" s="139" t="s">
        <v>73</v>
      </c>
      <c r="AU161" s="139" t="s">
        <v>84</v>
      </c>
      <c r="AY161" s="131" t="s">
        <v>124</v>
      </c>
      <c r="BK161" s="140">
        <f>SUM(BK162:BK163)</f>
        <v>0</v>
      </c>
    </row>
    <row r="162" spans="1:65" s="2" customFormat="1" ht="44.25" customHeight="1">
      <c r="A162" s="31"/>
      <c r="B162" s="143"/>
      <c r="C162" s="144" t="s">
        <v>165</v>
      </c>
      <c r="D162" s="144" t="s">
        <v>128</v>
      </c>
      <c r="E162" s="145" t="s">
        <v>218</v>
      </c>
      <c r="F162" s="146" t="s">
        <v>219</v>
      </c>
      <c r="G162" s="147" t="s">
        <v>131</v>
      </c>
      <c r="H162" s="148">
        <v>191</v>
      </c>
      <c r="I162" s="149"/>
      <c r="J162" s="150">
        <f>ROUND(I162*H162,2)</f>
        <v>0</v>
      </c>
      <c r="K162" s="151"/>
      <c r="L162" s="32"/>
      <c r="M162" s="152" t="s">
        <v>1</v>
      </c>
      <c r="N162" s="153" t="s">
        <v>39</v>
      </c>
      <c r="O162" s="57"/>
      <c r="P162" s="154">
        <f>O162*H162</f>
        <v>0</v>
      </c>
      <c r="Q162" s="154">
        <v>0</v>
      </c>
      <c r="R162" s="154">
        <f>Q162*H162</f>
        <v>0</v>
      </c>
      <c r="S162" s="154">
        <v>0</v>
      </c>
      <c r="T162" s="155">
        <f>S162*H162</f>
        <v>0</v>
      </c>
      <c r="U162" s="31"/>
      <c r="V162" s="31"/>
      <c r="W162" s="31"/>
      <c r="X162" s="31"/>
      <c r="Y162" s="31"/>
      <c r="Z162" s="31"/>
      <c r="AA162" s="31"/>
      <c r="AB162" s="31"/>
      <c r="AC162" s="31"/>
      <c r="AD162" s="31"/>
      <c r="AE162" s="31"/>
      <c r="AR162" s="156" t="s">
        <v>132</v>
      </c>
      <c r="AT162" s="156" t="s">
        <v>128</v>
      </c>
      <c r="AU162" s="156" t="s">
        <v>133</v>
      </c>
      <c r="AY162" s="16" t="s">
        <v>124</v>
      </c>
      <c r="BE162" s="157">
        <f>IF(N162="základní",J162,0)</f>
        <v>0</v>
      </c>
      <c r="BF162" s="157">
        <f>IF(N162="snížená",J162,0)</f>
        <v>0</v>
      </c>
      <c r="BG162" s="157">
        <f>IF(N162="zákl. přenesená",J162,0)</f>
        <v>0</v>
      </c>
      <c r="BH162" s="157">
        <f>IF(N162="sníž. přenesená",J162,0)</f>
        <v>0</v>
      </c>
      <c r="BI162" s="157">
        <f>IF(N162="nulová",J162,0)</f>
        <v>0</v>
      </c>
      <c r="BJ162" s="16" t="s">
        <v>82</v>
      </c>
      <c r="BK162" s="157">
        <f>ROUND(I162*H162,2)</f>
        <v>0</v>
      </c>
      <c r="BL162" s="16" t="s">
        <v>132</v>
      </c>
      <c r="BM162" s="156" t="s">
        <v>305</v>
      </c>
    </row>
    <row r="163" spans="1:65" s="13" customFormat="1" ht="20.399999999999999">
      <c r="B163" s="158"/>
      <c r="D163" s="159" t="s">
        <v>135</v>
      </c>
      <c r="E163" s="160" t="s">
        <v>1</v>
      </c>
      <c r="F163" s="161" t="s">
        <v>306</v>
      </c>
      <c r="H163" s="162">
        <v>191</v>
      </c>
      <c r="I163" s="163"/>
      <c r="L163" s="158"/>
      <c r="M163" s="164"/>
      <c r="N163" s="165"/>
      <c r="O163" s="165"/>
      <c r="P163" s="165"/>
      <c r="Q163" s="165"/>
      <c r="R163" s="165"/>
      <c r="S163" s="165"/>
      <c r="T163" s="166"/>
      <c r="AT163" s="160" t="s">
        <v>135</v>
      </c>
      <c r="AU163" s="160" t="s">
        <v>133</v>
      </c>
      <c r="AV163" s="13" t="s">
        <v>84</v>
      </c>
      <c r="AW163" s="13" t="s">
        <v>30</v>
      </c>
      <c r="AX163" s="13" t="s">
        <v>82</v>
      </c>
      <c r="AY163" s="160" t="s">
        <v>124</v>
      </c>
    </row>
    <row r="164" spans="1:65" s="12" customFormat="1" ht="20.85" customHeight="1">
      <c r="B164" s="130"/>
      <c r="D164" s="131" t="s">
        <v>73</v>
      </c>
      <c r="E164" s="141" t="s">
        <v>179</v>
      </c>
      <c r="F164" s="141" t="s">
        <v>180</v>
      </c>
      <c r="I164" s="133"/>
      <c r="J164" s="142">
        <f>BK164</f>
        <v>0</v>
      </c>
      <c r="L164" s="130"/>
      <c r="M164" s="135"/>
      <c r="N164" s="136"/>
      <c r="O164" s="136"/>
      <c r="P164" s="137">
        <f>SUM(P165:P170)</f>
        <v>0</v>
      </c>
      <c r="Q164" s="136"/>
      <c r="R164" s="137">
        <f>SUM(R165:R170)</f>
        <v>0</v>
      </c>
      <c r="S164" s="136"/>
      <c r="T164" s="138">
        <f>SUM(T165:T170)</f>
        <v>0</v>
      </c>
      <c r="AR164" s="131" t="s">
        <v>82</v>
      </c>
      <c r="AT164" s="139" t="s">
        <v>73</v>
      </c>
      <c r="AU164" s="139" t="s">
        <v>84</v>
      </c>
      <c r="AY164" s="131" t="s">
        <v>124</v>
      </c>
      <c r="BK164" s="140">
        <f>SUM(BK165:BK170)</f>
        <v>0</v>
      </c>
    </row>
    <row r="165" spans="1:65" s="2" customFormat="1" ht="33" customHeight="1">
      <c r="A165" s="31"/>
      <c r="B165" s="143"/>
      <c r="C165" s="144" t="s">
        <v>171</v>
      </c>
      <c r="D165" s="144" t="s">
        <v>128</v>
      </c>
      <c r="E165" s="145" t="s">
        <v>232</v>
      </c>
      <c r="F165" s="146" t="s">
        <v>233</v>
      </c>
      <c r="G165" s="147" t="s">
        <v>184</v>
      </c>
      <c r="H165" s="148">
        <v>550</v>
      </c>
      <c r="I165" s="149"/>
      <c r="J165" s="150">
        <f>ROUND(I165*H165,2)</f>
        <v>0</v>
      </c>
      <c r="K165" s="151"/>
      <c r="L165" s="32"/>
      <c r="M165" s="152" t="s">
        <v>1</v>
      </c>
      <c r="N165" s="153" t="s">
        <v>39</v>
      </c>
      <c r="O165" s="57"/>
      <c r="P165" s="154">
        <f>O165*H165</f>
        <v>0</v>
      </c>
      <c r="Q165" s="154">
        <v>0</v>
      </c>
      <c r="R165" s="154">
        <f>Q165*H165</f>
        <v>0</v>
      </c>
      <c r="S165" s="154">
        <v>0</v>
      </c>
      <c r="T165" s="155">
        <f>S165*H165</f>
        <v>0</v>
      </c>
      <c r="U165" s="31"/>
      <c r="V165" s="31"/>
      <c r="W165" s="31"/>
      <c r="X165" s="31"/>
      <c r="Y165" s="31"/>
      <c r="Z165" s="31"/>
      <c r="AA165" s="31"/>
      <c r="AB165" s="31"/>
      <c r="AC165" s="31"/>
      <c r="AD165" s="31"/>
      <c r="AE165" s="31"/>
      <c r="AR165" s="156" t="s">
        <v>132</v>
      </c>
      <c r="AT165" s="156" t="s">
        <v>128</v>
      </c>
      <c r="AU165" s="156" t="s">
        <v>133</v>
      </c>
      <c r="AY165" s="16" t="s">
        <v>124</v>
      </c>
      <c r="BE165" s="157">
        <f>IF(N165="základní",J165,0)</f>
        <v>0</v>
      </c>
      <c r="BF165" s="157">
        <f>IF(N165="snížená",J165,0)</f>
        <v>0</v>
      </c>
      <c r="BG165" s="157">
        <f>IF(N165="zákl. přenesená",J165,0)</f>
        <v>0</v>
      </c>
      <c r="BH165" s="157">
        <f>IF(N165="sníž. přenesená",J165,0)</f>
        <v>0</v>
      </c>
      <c r="BI165" s="157">
        <f>IF(N165="nulová",J165,0)</f>
        <v>0</v>
      </c>
      <c r="BJ165" s="16" t="s">
        <v>82</v>
      </c>
      <c r="BK165" s="157">
        <f>ROUND(I165*H165,2)</f>
        <v>0</v>
      </c>
      <c r="BL165" s="16" t="s">
        <v>132</v>
      </c>
      <c r="BM165" s="156" t="s">
        <v>307</v>
      </c>
    </row>
    <row r="166" spans="1:65" s="13" customFormat="1" ht="10.199999999999999">
      <c r="B166" s="158"/>
      <c r="D166" s="159" t="s">
        <v>135</v>
      </c>
      <c r="E166" s="160" t="s">
        <v>1</v>
      </c>
      <c r="F166" s="161" t="s">
        <v>308</v>
      </c>
      <c r="H166" s="162">
        <v>550</v>
      </c>
      <c r="I166" s="163"/>
      <c r="L166" s="158"/>
      <c r="M166" s="164"/>
      <c r="N166" s="165"/>
      <c r="O166" s="165"/>
      <c r="P166" s="165"/>
      <c r="Q166" s="165"/>
      <c r="R166" s="165"/>
      <c r="S166" s="165"/>
      <c r="T166" s="166"/>
      <c r="AT166" s="160" t="s">
        <v>135</v>
      </c>
      <c r="AU166" s="160" t="s">
        <v>133</v>
      </c>
      <c r="AV166" s="13" t="s">
        <v>84</v>
      </c>
      <c r="AW166" s="13" t="s">
        <v>30</v>
      </c>
      <c r="AX166" s="13" t="s">
        <v>82</v>
      </c>
      <c r="AY166" s="160" t="s">
        <v>124</v>
      </c>
    </row>
    <row r="167" spans="1:65" s="2" customFormat="1" ht="49.05" customHeight="1">
      <c r="A167" s="31"/>
      <c r="B167" s="143"/>
      <c r="C167" s="144" t="s">
        <v>181</v>
      </c>
      <c r="D167" s="144" t="s">
        <v>128</v>
      </c>
      <c r="E167" s="145" t="s">
        <v>236</v>
      </c>
      <c r="F167" s="146" t="s">
        <v>237</v>
      </c>
      <c r="G167" s="147" t="s">
        <v>184</v>
      </c>
      <c r="H167" s="148">
        <v>55</v>
      </c>
      <c r="I167" s="149"/>
      <c r="J167" s="150">
        <f>ROUND(I167*H167,2)</f>
        <v>0</v>
      </c>
      <c r="K167" s="151"/>
      <c r="L167" s="32"/>
      <c r="M167" s="152" t="s">
        <v>1</v>
      </c>
      <c r="N167" s="153" t="s">
        <v>39</v>
      </c>
      <c r="O167" s="57"/>
      <c r="P167" s="154">
        <f>O167*H167</f>
        <v>0</v>
      </c>
      <c r="Q167" s="154">
        <v>0</v>
      </c>
      <c r="R167" s="154">
        <f>Q167*H167</f>
        <v>0</v>
      </c>
      <c r="S167" s="154">
        <v>0</v>
      </c>
      <c r="T167" s="155">
        <f>S167*H167</f>
        <v>0</v>
      </c>
      <c r="U167" s="31"/>
      <c r="V167" s="31"/>
      <c r="W167" s="31"/>
      <c r="X167" s="31"/>
      <c r="Y167" s="31"/>
      <c r="Z167" s="31"/>
      <c r="AA167" s="31"/>
      <c r="AB167" s="31"/>
      <c r="AC167" s="31"/>
      <c r="AD167" s="31"/>
      <c r="AE167" s="31"/>
      <c r="AR167" s="156" t="s">
        <v>132</v>
      </c>
      <c r="AT167" s="156" t="s">
        <v>128</v>
      </c>
      <c r="AU167" s="156" t="s">
        <v>133</v>
      </c>
      <c r="AY167" s="16" t="s">
        <v>124</v>
      </c>
      <c r="BE167" s="157">
        <f>IF(N167="základní",J167,0)</f>
        <v>0</v>
      </c>
      <c r="BF167" s="157">
        <f>IF(N167="snížená",J167,0)</f>
        <v>0</v>
      </c>
      <c r="BG167" s="157">
        <f>IF(N167="zákl. přenesená",J167,0)</f>
        <v>0</v>
      </c>
      <c r="BH167" s="157">
        <f>IF(N167="sníž. přenesená",J167,0)</f>
        <v>0</v>
      </c>
      <c r="BI167" s="157">
        <f>IF(N167="nulová",J167,0)</f>
        <v>0</v>
      </c>
      <c r="BJ167" s="16" t="s">
        <v>82</v>
      </c>
      <c r="BK167" s="157">
        <f>ROUND(I167*H167,2)</f>
        <v>0</v>
      </c>
      <c r="BL167" s="16" t="s">
        <v>132</v>
      </c>
      <c r="BM167" s="156" t="s">
        <v>309</v>
      </c>
    </row>
    <row r="168" spans="1:65" s="13" customFormat="1" ht="20.399999999999999">
      <c r="B168" s="158"/>
      <c r="D168" s="159" t="s">
        <v>135</v>
      </c>
      <c r="E168" s="160" t="s">
        <v>1</v>
      </c>
      <c r="F168" s="161" t="s">
        <v>310</v>
      </c>
      <c r="H168" s="162">
        <v>30</v>
      </c>
      <c r="I168" s="163"/>
      <c r="L168" s="158"/>
      <c r="M168" s="164"/>
      <c r="N168" s="165"/>
      <c r="O168" s="165"/>
      <c r="P168" s="165"/>
      <c r="Q168" s="165"/>
      <c r="R168" s="165"/>
      <c r="S168" s="165"/>
      <c r="T168" s="166"/>
      <c r="AT168" s="160" t="s">
        <v>135</v>
      </c>
      <c r="AU168" s="160" t="s">
        <v>133</v>
      </c>
      <c r="AV168" s="13" t="s">
        <v>84</v>
      </c>
      <c r="AW168" s="13" t="s">
        <v>30</v>
      </c>
      <c r="AX168" s="13" t="s">
        <v>74</v>
      </c>
      <c r="AY168" s="160" t="s">
        <v>124</v>
      </c>
    </row>
    <row r="169" spans="1:65" s="13" customFormat="1" ht="10.199999999999999">
      <c r="B169" s="158"/>
      <c r="D169" s="159" t="s">
        <v>135</v>
      </c>
      <c r="E169" s="160" t="s">
        <v>1</v>
      </c>
      <c r="F169" s="161" t="s">
        <v>311</v>
      </c>
      <c r="H169" s="162">
        <v>25</v>
      </c>
      <c r="I169" s="163"/>
      <c r="L169" s="158"/>
      <c r="M169" s="164"/>
      <c r="N169" s="165"/>
      <c r="O169" s="165"/>
      <c r="P169" s="165"/>
      <c r="Q169" s="165"/>
      <c r="R169" s="165"/>
      <c r="S169" s="165"/>
      <c r="T169" s="166"/>
      <c r="AT169" s="160" t="s">
        <v>135</v>
      </c>
      <c r="AU169" s="160" t="s">
        <v>133</v>
      </c>
      <c r="AV169" s="13" t="s">
        <v>84</v>
      </c>
      <c r="AW169" s="13" t="s">
        <v>30</v>
      </c>
      <c r="AX169" s="13" t="s">
        <v>74</v>
      </c>
      <c r="AY169" s="160" t="s">
        <v>124</v>
      </c>
    </row>
    <row r="170" spans="1:65" s="14" customFormat="1" ht="10.199999999999999">
      <c r="B170" s="174"/>
      <c r="D170" s="159" t="s">
        <v>135</v>
      </c>
      <c r="E170" s="175" t="s">
        <v>1</v>
      </c>
      <c r="F170" s="176" t="s">
        <v>206</v>
      </c>
      <c r="H170" s="177">
        <v>55</v>
      </c>
      <c r="I170" s="178"/>
      <c r="L170" s="174"/>
      <c r="M170" s="179"/>
      <c r="N170" s="180"/>
      <c r="O170" s="180"/>
      <c r="P170" s="180"/>
      <c r="Q170" s="180"/>
      <c r="R170" s="180"/>
      <c r="S170" s="180"/>
      <c r="T170" s="181"/>
      <c r="AT170" s="175" t="s">
        <v>135</v>
      </c>
      <c r="AU170" s="175" t="s">
        <v>133</v>
      </c>
      <c r="AV170" s="14" t="s">
        <v>132</v>
      </c>
      <c r="AW170" s="14" t="s">
        <v>30</v>
      </c>
      <c r="AX170" s="14" t="s">
        <v>82</v>
      </c>
      <c r="AY170" s="175" t="s">
        <v>124</v>
      </c>
    </row>
    <row r="171" spans="1:65" s="12" customFormat="1" ht="22.8" customHeight="1">
      <c r="B171" s="130"/>
      <c r="D171" s="131" t="s">
        <v>73</v>
      </c>
      <c r="E171" s="141" t="s">
        <v>133</v>
      </c>
      <c r="F171" s="141" t="s">
        <v>312</v>
      </c>
      <c r="I171" s="133"/>
      <c r="J171" s="142">
        <f>BK171</f>
        <v>0</v>
      </c>
      <c r="L171" s="130"/>
      <c r="M171" s="135"/>
      <c r="N171" s="136"/>
      <c r="O171" s="136"/>
      <c r="P171" s="137">
        <f>P172</f>
        <v>0</v>
      </c>
      <c r="Q171" s="136"/>
      <c r="R171" s="137">
        <f>R172</f>
        <v>3.0942259500000002</v>
      </c>
      <c r="S171" s="136"/>
      <c r="T171" s="138">
        <f>T172</f>
        <v>0</v>
      </c>
      <c r="AR171" s="131" t="s">
        <v>82</v>
      </c>
      <c r="AT171" s="139" t="s">
        <v>73</v>
      </c>
      <c r="AU171" s="139" t="s">
        <v>82</v>
      </c>
      <c r="AY171" s="131" t="s">
        <v>124</v>
      </c>
      <c r="BK171" s="140">
        <f>BK172</f>
        <v>0</v>
      </c>
    </row>
    <row r="172" spans="1:65" s="12" customFormat="1" ht="20.85" customHeight="1">
      <c r="B172" s="130"/>
      <c r="D172" s="131" t="s">
        <v>73</v>
      </c>
      <c r="E172" s="141" t="s">
        <v>313</v>
      </c>
      <c r="F172" s="141" t="s">
        <v>314</v>
      </c>
      <c r="I172" s="133"/>
      <c r="J172" s="142">
        <f>BK172</f>
        <v>0</v>
      </c>
      <c r="L172" s="130"/>
      <c r="M172" s="135"/>
      <c r="N172" s="136"/>
      <c r="O172" s="136"/>
      <c r="P172" s="137">
        <f>SUM(P173:P203)</f>
        <v>0</v>
      </c>
      <c r="Q172" s="136"/>
      <c r="R172" s="137">
        <f>SUM(R173:R203)</f>
        <v>3.0942259500000002</v>
      </c>
      <c r="S172" s="136"/>
      <c r="T172" s="138">
        <f>SUM(T173:T203)</f>
        <v>0</v>
      </c>
      <c r="AR172" s="131" t="s">
        <v>82</v>
      </c>
      <c r="AT172" s="139" t="s">
        <v>73</v>
      </c>
      <c r="AU172" s="139" t="s">
        <v>84</v>
      </c>
      <c r="AY172" s="131" t="s">
        <v>124</v>
      </c>
      <c r="BK172" s="140">
        <f>SUM(BK173:BK203)</f>
        <v>0</v>
      </c>
    </row>
    <row r="173" spans="1:65" s="2" customFormat="1" ht="16.5" customHeight="1">
      <c r="A173" s="31"/>
      <c r="B173" s="143"/>
      <c r="C173" s="144" t="s">
        <v>194</v>
      </c>
      <c r="D173" s="144" t="s">
        <v>128</v>
      </c>
      <c r="E173" s="145" t="s">
        <v>315</v>
      </c>
      <c r="F173" s="146" t="s">
        <v>316</v>
      </c>
      <c r="G173" s="147" t="s">
        <v>131</v>
      </c>
      <c r="H173" s="148">
        <v>0.28299999999999997</v>
      </c>
      <c r="I173" s="149"/>
      <c r="J173" s="150">
        <f>ROUND(I173*H173,2)</f>
        <v>0</v>
      </c>
      <c r="K173" s="151"/>
      <c r="L173" s="32"/>
      <c r="M173" s="152" t="s">
        <v>1</v>
      </c>
      <c r="N173" s="153" t="s">
        <v>39</v>
      </c>
      <c r="O173" s="57"/>
      <c r="P173" s="154">
        <f>O173*H173</f>
        <v>0</v>
      </c>
      <c r="Q173" s="154">
        <v>0</v>
      </c>
      <c r="R173" s="154">
        <f>Q173*H173</f>
        <v>0</v>
      </c>
      <c r="S173" s="154">
        <v>0</v>
      </c>
      <c r="T173" s="155">
        <f>S173*H173</f>
        <v>0</v>
      </c>
      <c r="U173" s="31"/>
      <c r="V173" s="31"/>
      <c r="W173" s="31"/>
      <c r="X173" s="31"/>
      <c r="Y173" s="31"/>
      <c r="Z173" s="31"/>
      <c r="AA173" s="31"/>
      <c r="AB173" s="31"/>
      <c r="AC173" s="31"/>
      <c r="AD173" s="31"/>
      <c r="AE173" s="31"/>
      <c r="AR173" s="156" t="s">
        <v>132</v>
      </c>
      <c r="AT173" s="156" t="s">
        <v>128</v>
      </c>
      <c r="AU173" s="156" t="s">
        <v>133</v>
      </c>
      <c r="AY173" s="16" t="s">
        <v>124</v>
      </c>
      <c r="BE173" s="157">
        <f>IF(N173="základní",J173,0)</f>
        <v>0</v>
      </c>
      <c r="BF173" s="157">
        <f>IF(N173="snížená",J173,0)</f>
        <v>0</v>
      </c>
      <c r="BG173" s="157">
        <f>IF(N173="zákl. přenesená",J173,0)</f>
        <v>0</v>
      </c>
      <c r="BH173" s="157">
        <f>IF(N173="sníž. přenesená",J173,0)</f>
        <v>0</v>
      </c>
      <c r="BI173" s="157">
        <f>IF(N173="nulová",J173,0)</f>
        <v>0</v>
      </c>
      <c r="BJ173" s="16" t="s">
        <v>82</v>
      </c>
      <c r="BK173" s="157">
        <f>ROUND(I173*H173,2)</f>
        <v>0</v>
      </c>
      <c r="BL173" s="16" t="s">
        <v>132</v>
      </c>
      <c r="BM173" s="156" t="s">
        <v>317</v>
      </c>
    </row>
    <row r="174" spans="1:65" s="13" customFormat="1" ht="10.199999999999999">
      <c r="B174" s="158"/>
      <c r="D174" s="159" t="s">
        <v>135</v>
      </c>
      <c r="E174" s="160" t="s">
        <v>1</v>
      </c>
      <c r="F174" s="161" t="s">
        <v>318</v>
      </c>
      <c r="H174" s="162">
        <v>0.28299999999999997</v>
      </c>
      <c r="I174" s="163"/>
      <c r="L174" s="158"/>
      <c r="M174" s="164"/>
      <c r="N174" s="165"/>
      <c r="O174" s="165"/>
      <c r="P174" s="165"/>
      <c r="Q174" s="165"/>
      <c r="R174" s="165"/>
      <c r="S174" s="165"/>
      <c r="T174" s="166"/>
      <c r="AT174" s="160" t="s">
        <v>135</v>
      </c>
      <c r="AU174" s="160" t="s">
        <v>133</v>
      </c>
      <c r="AV174" s="13" t="s">
        <v>84</v>
      </c>
      <c r="AW174" s="13" t="s">
        <v>30</v>
      </c>
      <c r="AX174" s="13" t="s">
        <v>82</v>
      </c>
      <c r="AY174" s="160" t="s">
        <v>124</v>
      </c>
    </row>
    <row r="175" spans="1:65" s="2" customFormat="1" ht="66.75" customHeight="1">
      <c r="A175" s="31"/>
      <c r="B175" s="143"/>
      <c r="C175" s="144" t="s">
        <v>126</v>
      </c>
      <c r="D175" s="144" t="s">
        <v>128</v>
      </c>
      <c r="E175" s="145" t="s">
        <v>319</v>
      </c>
      <c r="F175" s="146" t="s">
        <v>320</v>
      </c>
      <c r="G175" s="147" t="s">
        <v>184</v>
      </c>
      <c r="H175" s="148">
        <v>1.52</v>
      </c>
      <c r="I175" s="149"/>
      <c r="J175" s="150">
        <f>ROUND(I175*H175,2)</f>
        <v>0</v>
      </c>
      <c r="K175" s="151"/>
      <c r="L175" s="32"/>
      <c r="M175" s="152" t="s">
        <v>1</v>
      </c>
      <c r="N175" s="153" t="s">
        <v>39</v>
      </c>
      <c r="O175" s="57"/>
      <c r="P175" s="154">
        <f>O175*H175</f>
        <v>0</v>
      </c>
      <c r="Q175" s="154">
        <v>1.214E-2</v>
      </c>
      <c r="R175" s="154">
        <f>Q175*H175</f>
        <v>1.8452799999999998E-2</v>
      </c>
      <c r="S175" s="154">
        <v>0</v>
      </c>
      <c r="T175" s="155">
        <f>S175*H175</f>
        <v>0</v>
      </c>
      <c r="U175" s="31"/>
      <c r="V175" s="31"/>
      <c r="W175" s="31"/>
      <c r="X175" s="31"/>
      <c r="Y175" s="31"/>
      <c r="Z175" s="31"/>
      <c r="AA175" s="31"/>
      <c r="AB175" s="31"/>
      <c r="AC175" s="31"/>
      <c r="AD175" s="31"/>
      <c r="AE175" s="31"/>
      <c r="AR175" s="156" t="s">
        <v>132</v>
      </c>
      <c r="AT175" s="156" t="s">
        <v>128</v>
      </c>
      <c r="AU175" s="156" t="s">
        <v>133</v>
      </c>
      <c r="AY175" s="16" t="s">
        <v>124</v>
      </c>
      <c r="BE175" s="157">
        <f>IF(N175="základní",J175,0)</f>
        <v>0</v>
      </c>
      <c r="BF175" s="157">
        <f>IF(N175="snížená",J175,0)</f>
        <v>0</v>
      </c>
      <c r="BG175" s="157">
        <f>IF(N175="zákl. přenesená",J175,0)</f>
        <v>0</v>
      </c>
      <c r="BH175" s="157">
        <f>IF(N175="sníž. přenesená",J175,0)</f>
        <v>0</v>
      </c>
      <c r="BI175" s="157">
        <f>IF(N175="nulová",J175,0)</f>
        <v>0</v>
      </c>
      <c r="BJ175" s="16" t="s">
        <v>82</v>
      </c>
      <c r="BK175" s="157">
        <f>ROUND(I175*H175,2)</f>
        <v>0</v>
      </c>
      <c r="BL175" s="16" t="s">
        <v>132</v>
      </c>
      <c r="BM175" s="156" t="s">
        <v>321</v>
      </c>
    </row>
    <row r="176" spans="1:65" s="13" customFormat="1" ht="10.199999999999999">
      <c r="B176" s="158"/>
      <c r="D176" s="159" t="s">
        <v>135</v>
      </c>
      <c r="E176" s="160" t="s">
        <v>1</v>
      </c>
      <c r="F176" s="161" t="s">
        <v>322</v>
      </c>
      <c r="H176" s="162">
        <v>1.52</v>
      </c>
      <c r="I176" s="163"/>
      <c r="L176" s="158"/>
      <c r="M176" s="164"/>
      <c r="N176" s="165"/>
      <c r="O176" s="165"/>
      <c r="P176" s="165"/>
      <c r="Q176" s="165"/>
      <c r="R176" s="165"/>
      <c r="S176" s="165"/>
      <c r="T176" s="166"/>
      <c r="AT176" s="160" t="s">
        <v>135</v>
      </c>
      <c r="AU176" s="160" t="s">
        <v>133</v>
      </c>
      <c r="AV176" s="13" t="s">
        <v>84</v>
      </c>
      <c r="AW176" s="13" t="s">
        <v>30</v>
      </c>
      <c r="AX176" s="13" t="s">
        <v>82</v>
      </c>
      <c r="AY176" s="160" t="s">
        <v>124</v>
      </c>
    </row>
    <row r="177" spans="1:65" s="2" customFormat="1" ht="66.75" customHeight="1">
      <c r="A177" s="31"/>
      <c r="B177" s="143"/>
      <c r="C177" s="144" t="s">
        <v>253</v>
      </c>
      <c r="D177" s="144" t="s">
        <v>128</v>
      </c>
      <c r="E177" s="145" t="s">
        <v>323</v>
      </c>
      <c r="F177" s="146" t="s">
        <v>324</v>
      </c>
      <c r="G177" s="147" t="s">
        <v>184</v>
      </c>
      <c r="H177" s="148">
        <v>1.52</v>
      </c>
      <c r="I177" s="149"/>
      <c r="J177" s="150">
        <f>ROUND(I177*H177,2)</f>
        <v>0</v>
      </c>
      <c r="K177" s="151"/>
      <c r="L177" s="32"/>
      <c r="M177" s="152" t="s">
        <v>1</v>
      </c>
      <c r="N177" s="153" t="s">
        <v>39</v>
      </c>
      <c r="O177" s="57"/>
      <c r="P177" s="154">
        <f>O177*H177</f>
        <v>0</v>
      </c>
      <c r="Q177" s="154">
        <v>0</v>
      </c>
      <c r="R177" s="154">
        <f>Q177*H177</f>
        <v>0</v>
      </c>
      <c r="S177" s="154">
        <v>0</v>
      </c>
      <c r="T177" s="155">
        <f>S177*H177</f>
        <v>0</v>
      </c>
      <c r="U177" s="31"/>
      <c r="V177" s="31"/>
      <c r="W177" s="31"/>
      <c r="X177" s="31"/>
      <c r="Y177" s="31"/>
      <c r="Z177" s="31"/>
      <c r="AA177" s="31"/>
      <c r="AB177" s="31"/>
      <c r="AC177" s="31"/>
      <c r="AD177" s="31"/>
      <c r="AE177" s="31"/>
      <c r="AR177" s="156" t="s">
        <v>132</v>
      </c>
      <c r="AT177" s="156" t="s">
        <v>128</v>
      </c>
      <c r="AU177" s="156" t="s">
        <v>133</v>
      </c>
      <c r="AY177" s="16" t="s">
        <v>124</v>
      </c>
      <c r="BE177" s="157">
        <f>IF(N177="základní",J177,0)</f>
        <v>0</v>
      </c>
      <c r="BF177" s="157">
        <f>IF(N177="snížená",J177,0)</f>
        <v>0</v>
      </c>
      <c r="BG177" s="157">
        <f>IF(N177="zákl. přenesená",J177,0)</f>
        <v>0</v>
      </c>
      <c r="BH177" s="157">
        <f>IF(N177="sníž. přenesená",J177,0)</f>
        <v>0</v>
      </c>
      <c r="BI177" s="157">
        <f>IF(N177="nulová",J177,0)</f>
        <v>0</v>
      </c>
      <c r="BJ177" s="16" t="s">
        <v>82</v>
      </c>
      <c r="BK177" s="157">
        <f>ROUND(I177*H177,2)</f>
        <v>0</v>
      </c>
      <c r="BL177" s="16" t="s">
        <v>132</v>
      </c>
      <c r="BM177" s="156" t="s">
        <v>325</v>
      </c>
    </row>
    <row r="178" spans="1:65" s="13" customFormat="1" ht="10.199999999999999">
      <c r="B178" s="158"/>
      <c r="D178" s="159" t="s">
        <v>135</v>
      </c>
      <c r="E178" s="160" t="s">
        <v>1</v>
      </c>
      <c r="F178" s="161" t="s">
        <v>326</v>
      </c>
      <c r="H178" s="162">
        <v>1.52</v>
      </c>
      <c r="I178" s="163"/>
      <c r="L178" s="158"/>
      <c r="M178" s="164"/>
      <c r="N178" s="165"/>
      <c r="O178" s="165"/>
      <c r="P178" s="165"/>
      <c r="Q178" s="165"/>
      <c r="R178" s="165"/>
      <c r="S178" s="165"/>
      <c r="T178" s="166"/>
      <c r="AT178" s="160" t="s">
        <v>135</v>
      </c>
      <c r="AU178" s="160" t="s">
        <v>133</v>
      </c>
      <c r="AV178" s="13" t="s">
        <v>84</v>
      </c>
      <c r="AW178" s="13" t="s">
        <v>30</v>
      </c>
      <c r="AX178" s="13" t="s">
        <v>82</v>
      </c>
      <c r="AY178" s="160" t="s">
        <v>124</v>
      </c>
    </row>
    <row r="179" spans="1:65" s="2" customFormat="1" ht="33" customHeight="1">
      <c r="A179" s="31"/>
      <c r="B179" s="143"/>
      <c r="C179" s="144" t="s">
        <v>258</v>
      </c>
      <c r="D179" s="144" t="s">
        <v>128</v>
      </c>
      <c r="E179" s="145" t="s">
        <v>327</v>
      </c>
      <c r="F179" s="146" t="s">
        <v>328</v>
      </c>
      <c r="G179" s="147" t="s">
        <v>174</v>
      </c>
      <c r="H179" s="148">
        <v>1.4E-2</v>
      </c>
      <c r="I179" s="149"/>
      <c r="J179" s="150">
        <f>ROUND(I179*H179,2)</f>
        <v>0</v>
      </c>
      <c r="K179" s="151"/>
      <c r="L179" s="32"/>
      <c r="M179" s="152" t="s">
        <v>1</v>
      </c>
      <c r="N179" s="153" t="s">
        <v>39</v>
      </c>
      <c r="O179" s="57"/>
      <c r="P179" s="154">
        <f>O179*H179</f>
        <v>0</v>
      </c>
      <c r="Q179" s="154">
        <v>1.06277</v>
      </c>
      <c r="R179" s="154">
        <f>Q179*H179</f>
        <v>1.4878779999999999E-2</v>
      </c>
      <c r="S179" s="154">
        <v>0</v>
      </c>
      <c r="T179" s="155">
        <f>S179*H179</f>
        <v>0</v>
      </c>
      <c r="U179" s="31"/>
      <c r="V179" s="31"/>
      <c r="W179" s="31"/>
      <c r="X179" s="31"/>
      <c r="Y179" s="31"/>
      <c r="Z179" s="31"/>
      <c r="AA179" s="31"/>
      <c r="AB179" s="31"/>
      <c r="AC179" s="31"/>
      <c r="AD179" s="31"/>
      <c r="AE179" s="31"/>
      <c r="AR179" s="156" t="s">
        <v>132</v>
      </c>
      <c r="AT179" s="156" t="s">
        <v>128</v>
      </c>
      <c r="AU179" s="156" t="s">
        <v>133</v>
      </c>
      <c r="AY179" s="16" t="s">
        <v>124</v>
      </c>
      <c r="BE179" s="157">
        <f>IF(N179="základní",J179,0)</f>
        <v>0</v>
      </c>
      <c r="BF179" s="157">
        <f>IF(N179="snížená",J179,0)</f>
        <v>0</v>
      </c>
      <c r="BG179" s="157">
        <f>IF(N179="zákl. přenesená",J179,0)</f>
        <v>0</v>
      </c>
      <c r="BH179" s="157">
        <f>IF(N179="sníž. přenesená",J179,0)</f>
        <v>0</v>
      </c>
      <c r="BI179" s="157">
        <f>IF(N179="nulová",J179,0)</f>
        <v>0</v>
      </c>
      <c r="BJ179" s="16" t="s">
        <v>82</v>
      </c>
      <c r="BK179" s="157">
        <f>ROUND(I179*H179,2)</f>
        <v>0</v>
      </c>
      <c r="BL179" s="16" t="s">
        <v>132</v>
      </c>
      <c r="BM179" s="156" t="s">
        <v>329</v>
      </c>
    </row>
    <row r="180" spans="1:65" s="13" customFormat="1" ht="10.199999999999999">
      <c r="B180" s="158"/>
      <c r="D180" s="159" t="s">
        <v>135</v>
      </c>
      <c r="E180" s="160" t="s">
        <v>1</v>
      </c>
      <c r="F180" s="161" t="s">
        <v>330</v>
      </c>
      <c r="H180" s="162">
        <v>1.4E-2</v>
      </c>
      <c r="I180" s="163"/>
      <c r="L180" s="158"/>
      <c r="M180" s="164"/>
      <c r="N180" s="165"/>
      <c r="O180" s="165"/>
      <c r="P180" s="165"/>
      <c r="Q180" s="165"/>
      <c r="R180" s="165"/>
      <c r="S180" s="165"/>
      <c r="T180" s="166"/>
      <c r="AT180" s="160" t="s">
        <v>135</v>
      </c>
      <c r="AU180" s="160" t="s">
        <v>133</v>
      </c>
      <c r="AV180" s="13" t="s">
        <v>84</v>
      </c>
      <c r="AW180" s="13" t="s">
        <v>30</v>
      </c>
      <c r="AX180" s="13" t="s">
        <v>82</v>
      </c>
      <c r="AY180" s="160" t="s">
        <v>124</v>
      </c>
    </row>
    <row r="181" spans="1:65" s="2" customFormat="1" ht="76.349999999999994" customHeight="1">
      <c r="A181" s="31"/>
      <c r="B181" s="143"/>
      <c r="C181" s="144" t="s">
        <v>8</v>
      </c>
      <c r="D181" s="144" t="s">
        <v>128</v>
      </c>
      <c r="E181" s="145" t="s">
        <v>331</v>
      </c>
      <c r="F181" s="146" t="s">
        <v>332</v>
      </c>
      <c r="G181" s="147" t="s">
        <v>131</v>
      </c>
      <c r="H181" s="148">
        <v>0.51200000000000001</v>
      </c>
      <c r="I181" s="149"/>
      <c r="J181" s="150">
        <f>ROUND(I181*H181,2)</f>
        <v>0</v>
      </c>
      <c r="K181" s="151"/>
      <c r="L181" s="32"/>
      <c r="M181" s="152" t="s">
        <v>1</v>
      </c>
      <c r="N181" s="153" t="s">
        <v>39</v>
      </c>
      <c r="O181" s="57"/>
      <c r="P181" s="154">
        <f>O181*H181</f>
        <v>0</v>
      </c>
      <c r="Q181" s="154">
        <v>0.18293000000000001</v>
      </c>
      <c r="R181" s="154">
        <f>Q181*H181</f>
        <v>9.3660160000000006E-2</v>
      </c>
      <c r="S181" s="154">
        <v>0</v>
      </c>
      <c r="T181" s="155">
        <f>S181*H181</f>
        <v>0</v>
      </c>
      <c r="U181" s="31"/>
      <c r="V181" s="31"/>
      <c r="W181" s="31"/>
      <c r="X181" s="31"/>
      <c r="Y181" s="31"/>
      <c r="Z181" s="31"/>
      <c r="AA181" s="31"/>
      <c r="AB181" s="31"/>
      <c r="AC181" s="31"/>
      <c r="AD181" s="31"/>
      <c r="AE181" s="31"/>
      <c r="AR181" s="156" t="s">
        <v>132</v>
      </c>
      <c r="AT181" s="156" t="s">
        <v>128</v>
      </c>
      <c r="AU181" s="156" t="s">
        <v>133</v>
      </c>
      <c r="AY181" s="16" t="s">
        <v>124</v>
      </c>
      <c r="BE181" s="157">
        <f>IF(N181="základní",J181,0)</f>
        <v>0</v>
      </c>
      <c r="BF181" s="157">
        <f>IF(N181="snížená",J181,0)</f>
        <v>0</v>
      </c>
      <c r="BG181" s="157">
        <f>IF(N181="zákl. přenesená",J181,0)</f>
        <v>0</v>
      </c>
      <c r="BH181" s="157">
        <f>IF(N181="sníž. přenesená",J181,0)</f>
        <v>0</v>
      </c>
      <c r="BI181" s="157">
        <f>IF(N181="nulová",J181,0)</f>
        <v>0</v>
      </c>
      <c r="BJ181" s="16" t="s">
        <v>82</v>
      </c>
      <c r="BK181" s="157">
        <f>ROUND(I181*H181,2)</f>
        <v>0</v>
      </c>
      <c r="BL181" s="16" t="s">
        <v>132</v>
      </c>
      <c r="BM181" s="156" t="s">
        <v>333</v>
      </c>
    </row>
    <row r="182" spans="1:65" s="2" customFormat="1" ht="28.8">
      <c r="A182" s="31"/>
      <c r="B182" s="32"/>
      <c r="C182" s="31"/>
      <c r="D182" s="159" t="s">
        <v>176</v>
      </c>
      <c r="E182" s="31"/>
      <c r="F182" s="167" t="s">
        <v>334</v>
      </c>
      <c r="G182" s="31"/>
      <c r="H182" s="31"/>
      <c r="I182" s="168"/>
      <c r="J182" s="31"/>
      <c r="K182" s="31"/>
      <c r="L182" s="32"/>
      <c r="M182" s="169"/>
      <c r="N182" s="170"/>
      <c r="O182" s="57"/>
      <c r="P182" s="57"/>
      <c r="Q182" s="57"/>
      <c r="R182" s="57"/>
      <c r="S182" s="57"/>
      <c r="T182" s="58"/>
      <c r="U182" s="31"/>
      <c r="V182" s="31"/>
      <c r="W182" s="31"/>
      <c r="X182" s="31"/>
      <c r="Y182" s="31"/>
      <c r="Z182" s="31"/>
      <c r="AA182" s="31"/>
      <c r="AB182" s="31"/>
      <c r="AC182" s="31"/>
      <c r="AD182" s="31"/>
      <c r="AE182" s="31"/>
      <c r="AT182" s="16" t="s">
        <v>176</v>
      </c>
      <c r="AU182" s="16" t="s">
        <v>133</v>
      </c>
    </row>
    <row r="183" spans="1:65" s="13" customFormat="1" ht="10.199999999999999">
      <c r="B183" s="158"/>
      <c r="D183" s="159" t="s">
        <v>135</v>
      </c>
      <c r="E183" s="160" t="s">
        <v>1</v>
      </c>
      <c r="F183" s="161" t="s">
        <v>335</v>
      </c>
      <c r="H183" s="162">
        <v>0.51200000000000001</v>
      </c>
      <c r="I183" s="163"/>
      <c r="L183" s="158"/>
      <c r="M183" s="164"/>
      <c r="N183" s="165"/>
      <c r="O183" s="165"/>
      <c r="P183" s="165"/>
      <c r="Q183" s="165"/>
      <c r="R183" s="165"/>
      <c r="S183" s="165"/>
      <c r="T183" s="166"/>
      <c r="AT183" s="160" t="s">
        <v>135</v>
      </c>
      <c r="AU183" s="160" t="s">
        <v>133</v>
      </c>
      <c r="AV183" s="13" t="s">
        <v>84</v>
      </c>
      <c r="AW183" s="13" t="s">
        <v>30</v>
      </c>
      <c r="AX183" s="13" t="s">
        <v>82</v>
      </c>
      <c r="AY183" s="160" t="s">
        <v>124</v>
      </c>
    </row>
    <row r="184" spans="1:65" s="2" customFormat="1" ht="21.75" customHeight="1">
      <c r="A184" s="31"/>
      <c r="B184" s="143"/>
      <c r="C184" s="182" t="s">
        <v>145</v>
      </c>
      <c r="D184" s="182" t="s">
        <v>226</v>
      </c>
      <c r="E184" s="183" t="s">
        <v>336</v>
      </c>
      <c r="F184" s="184" t="s">
        <v>337</v>
      </c>
      <c r="G184" s="185" t="s">
        <v>174</v>
      </c>
      <c r="H184" s="186">
        <v>1.28</v>
      </c>
      <c r="I184" s="187"/>
      <c r="J184" s="188">
        <f>ROUND(I184*H184,2)</f>
        <v>0</v>
      </c>
      <c r="K184" s="189"/>
      <c r="L184" s="190"/>
      <c r="M184" s="191" t="s">
        <v>1</v>
      </c>
      <c r="N184" s="192" t="s">
        <v>39</v>
      </c>
      <c r="O184" s="57"/>
      <c r="P184" s="154">
        <f>O184*H184</f>
        <v>0</v>
      </c>
      <c r="Q184" s="154">
        <v>1</v>
      </c>
      <c r="R184" s="154">
        <f>Q184*H184</f>
        <v>1.28</v>
      </c>
      <c r="S184" s="154">
        <v>0</v>
      </c>
      <c r="T184" s="155">
        <f>S184*H184</f>
        <v>0</v>
      </c>
      <c r="U184" s="31"/>
      <c r="V184" s="31"/>
      <c r="W184" s="31"/>
      <c r="X184" s="31"/>
      <c r="Y184" s="31"/>
      <c r="Z184" s="31"/>
      <c r="AA184" s="31"/>
      <c r="AB184" s="31"/>
      <c r="AC184" s="31"/>
      <c r="AD184" s="31"/>
      <c r="AE184" s="31"/>
      <c r="AR184" s="156" t="s">
        <v>165</v>
      </c>
      <c r="AT184" s="156" t="s">
        <v>226</v>
      </c>
      <c r="AU184" s="156" t="s">
        <v>133</v>
      </c>
      <c r="AY184" s="16" t="s">
        <v>124</v>
      </c>
      <c r="BE184" s="157">
        <f>IF(N184="základní",J184,0)</f>
        <v>0</v>
      </c>
      <c r="BF184" s="157">
        <f>IF(N184="snížená",J184,0)</f>
        <v>0</v>
      </c>
      <c r="BG184" s="157">
        <f>IF(N184="zákl. přenesená",J184,0)</f>
        <v>0</v>
      </c>
      <c r="BH184" s="157">
        <f>IF(N184="sníž. přenesená",J184,0)</f>
        <v>0</v>
      </c>
      <c r="BI184" s="157">
        <f>IF(N184="nulová",J184,0)</f>
        <v>0</v>
      </c>
      <c r="BJ184" s="16" t="s">
        <v>82</v>
      </c>
      <c r="BK184" s="157">
        <f>ROUND(I184*H184,2)</f>
        <v>0</v>
      </c>
      <c r="BL184" s="16" t="s">
        <v>132</v>
      </c>
      <c r="BM184" s="156" t="s">
        <v>338</v>
      </c>
    </row>
    <row r="185" spans="1:65" s="2" customFormat="1" ht="28.8">
      <c r="A185" s="31"/>
      <c r="B185" s="32"/>
      <c r="C185" s="31"/>
      <c r="D185" s="159" t="s">
        <v>176</v>
      </c>
      <c r="E185" s="31"/>
      <c r="F185" s="167" t="s">
        <v>339</v>
      </c>
      <c r="G185" s="31"/>
      <c r="H185" s="31"/>
      <c r="I185" s="168"/>
      <c r="J185" s="31"/>
      <c r="K185" s="31"/>
      <c r="L185" s="32"/>
      <c r="M185" s="169"/>
      <c r="N185" s="170"/>
      <c r="O185" s="57"/>
      <c r="P185" s="57"/>
      <c r="Q185" s="57"/>
      <c r="R185" s="57"/>
      <c r="S185" s="57"/>
      <c r="T185" s="58"/>
      <c r="U185" s="31"/>
      <c r="V185" s="31"/>
      <c r="W185" s="31"/>
      <c r="X185" s="31"/>
      <c r="Y185" s="31"/>
      <c r="Z185" s="31"/>
      <c r="AA185" s="31"/>
      <c r="AB185" s="31"/>
      <c r="AC185" s="31"/>
      <c r="AD185" s="31"/>
      <c r="AE185" s="31"/>
      <c r="AT185" s="16" t="s">
        <v>176</v>
      </c>
      <c r="AU185" s="16" t="s">
        <v>133</v>
      </c>
    </row>
    <row r="186" spans="1:65" s="13" customFormat="1" ht="10.199999999999999">
      <c r="B186" s="158"/>
      <c r="D186" s="159" t="s">
        <v>135</v>
      </c>
      <c r="E186" s="160" t="s">
        <v>1</v>
      </c>
      <c r="F186" s="161" t="s">
        <v>340</v>
      </c>
      <c r="H186" s="162">
        <v>1.28</v>
      </c>
      <c r="I186" s="163"/>
      <c r="L186" s="158"/>
      <c r="M186" s="164"/>
      <c r="N186" s="165"/>
      <c r="O186" s="165"/>
      <c r="P186" s="165"/>
      <c r="Q186" s="165"/>
      <c r="R186" s="165"/>
      <c r="S186" s="165"/>
      <c r="T186" s="166"/>
      <c r="AT186" s="160" t="s">
        <v>135</v>
      </c>
      <c r="AU186" s="160" t="s">
        <v>133</v>
      </c>
      <c r="AV186" s="13" t="s">
        <v>84</v>
      </c>
      <c r="AW186" s="13" t="s">
        <v>30</v>
      </c>
      <c r="AX186" s="13" t="s">
        <v>82</v>
      </c>
      <c r="AY186" s="160" t="s">
        <v>124</v>
      </c>
    </row>
    <row r="187" spans="1:65" s="2" customFormat="1" ht="66.75" customHeight="1">
      <c r="A187" s="31"/>
      <c r="B187" s="143"/>
      <c r="C187" s="144" t="s">
        <v>169</v>
      </c>
      <c r="D187" s="144" t="s">
        <v>128</v>
      </c>
      <c r="E187" s="145" t="s">
        <v>341</v>
      </c>
      <c r="F187" s="146" t="s">
        <v>342</v>
      </c>
      <c r="G187" s="147" t="s">
        <v>131</v>
      </c>
      <c r="H187" s="148">
        <v>9.3770000000000007</v>
      </c>
      <c r="I187" s="149"/>
      <c r="J187" s="150">
        <f>ROUND(I187*H187,2)</f>
        <v>0</v>
      </c>
      <c r="K187" s="151"/>
      <c r="L187" s="32"/>
      <c r="M187" s="152" t="s">
        <v>1</v>
      </c>
      <c r="N187" s="153" t="s">
        <v>39</v>
      </c>
      <c r="O187" s="57"/>
      <c r="P187" s="154">
        <f>O187*H187</f>
        <v>0</v>
      </c>
      <c r="Q187" s="154">
        <v>0</v>
      </c>
      <c r="R187" s="154">
        <f>Q187*H187</f>
        <v>0</v>
      </c>
      <c r="S187" s="154">
        <v>0</v>
      </c>
      <c r="T187" s="155">
        <f>S187*H187</f>
        <v>0</v>
      </c>
      <c r="U187" s="31"/>
      <c r="V187" s="31"/>
      <c r="W187" s="31"/>
      <c r="X187" s="31"/>
      <c r="Y187" s="31"/>
      <c r="Z187" s="31"/>
      <c r="AA187" s="31"/>
      <c r="AB187" s="31"/>
      <c r="AC187" s="31"/>
      <c r="AD187" s="31"/>
      <c r="AE187" s="31"/>
      <c r="AR187" s="156" t="s">
        <v>132</v>
      </c>
      <c r="AT187" s="156" t="s">
        <v>128</v>
      </c>
      <c r="AU187" s="156" t="s">
        <v>133</v>
      </c>
      <c r="AY187" s="16" t="s">
        <v>124</v>
      </c>
      <c r="BE187" s="157">
        <f>IF(N187="základní",J187,0)</f>
        <v>0</v>
      </c>
      <c r="BF187" s="157">
        <f>IF(N187="snížená",J187,0)</f>
        <v>0</v>
      </c>
      <c r="BG187" s="157">
        <f>IF(N187="zákl. přenesená",J187,0)</f>
        <v>0</v>
      </c>
      <c r="BH187" s="157">
        <f>IF(N187="sníž. přenesená",J187,0)</f>
        <v>0</v>
      </c>
      <c r="BI187" s="157">
        <f>IF(N187="nulová",J187,0)</f>
        <v>0</v>
      </c>
      <c r="BJ187" s="16" t="s">
        <v>82</v>
      </c>
      <c r="BK187" s="157">
        <f>ROUND(I187*H187,2)</f>
        <v>0</v>
      </c>
      <c r="BL187" s="16" t="s">
        <v>132</v>
      </c>
      <c r="BM187" s="156" t="s">
        <v>343</v>
      </c>
    </row>
    <row r="188" spans="1:65" s="2" customFormat="1" ht="19.2">
      <c r="A188" s="31"/>
      <c r="B188" s="32"/>
      <c r="C188" s="31"/>
      <c r="D188" s="159" t="s">
        <v>176</v>
      </c>
      <c r="E188" s="31"/>
      <c r="F188" s="167" t="s">
        <v>344</v>
      </c>
      <c r="G188" s="31"/>
      <c r="H188" s="31"/>
      <c r="I188" s="168"/>
      <c r="J188" s="31"/>
      <c r="K188" s="31"/>
      <c r="L188" s="32"/>
      <c r="M188" s="169"/>
      <c r="N188" s="170"/>
      <c r="O188" s="57"/>
      <c r="P188" s="57"/>
      <c r="Q188" s="57"/>
      <c r="R188" s="57"/>
      <c r="S188" s="57"/>
      <c r="T188" s="58"/>
      <c r="U188" s="31"/>
      <c r="V188" s="31"/>
      <c r="W188" s="31"/>
      <c r="X188" s="31"/>
      <c r="Y188" s="31"/>
      <c r="Z188" s="31"/>
      <c r="AA188" s="31"/>
      <c r="AB188" s="31"/>
      <c r="AC188" s="31"/>
      <c r="AD188" s="31"/>
      <c r="AE188" s="31"/>
      <c r="AT188" s="16" t="s">
        <v>176</v>
      </c>
      <c r="AU188" s="16" t="s">
        <v>133</v>
      </c>
    </row>
    <row r="189" spans="1:65" s="13" customFormat="1" ht="30.6">
      <c r="B189" s="158"/>
      <c r="D189" s="159" t="s">
        <v>135</v>
      </c>
      <c r="E189" s="160" t="s">
        <v>1</v>
      </c>
      <c r="F189" s="161" t="s">
        <v>345</v>
      </c>
      <c r="H189" s="162">
        <v>6.3150000000000004</v>
      </c>
      <c r="I189" s="163"/>
      <c r="L189" s="158"/>
      <c r="M189" s="164"/>
      <c r="N189" s="165"/>
      <c r="O189" s="165"/>
      <c r="P189" s="165"/>
      <c r="Q189" s="165"/>
      <c r="R189" s="165"/>
      <c r="S189" s="165"/>
      <c r="T189" s="166"/>
      <c r="AT189" s="160" t="s">
        <v>135</v>
      </c>
      <c r="AU189" s="160" t="s">
        <v>133</v>
      </c>
      <c r="AV189" s="13" t="s">
        <v>84</v>
      </c>
      <c r="AW189" s="13" t="s">
        <v>30</v>
      </c>
      <c r="AX189" s="13" t="s">
        <v>74</v>
      </c>
      <c r="AY189" s="160" t="s">
        <v>124</v>
      </c>
    </row>
    <row r="190" spans="1:65" s="13" customFormat="1" ht="10.199999999999999">
      <c r="B190" s="158"/>
      <c r="D190" s="159" t="s">
        <v>135</v>
      </c>
      <c r="E190" s="160" t="s">
        <v>1</v>
      </c>
      <c r="F190" s="161" t="s">
        <v>346</v>
      </c>
      <c r="H190" s="162">
        <v>3.0619999999999998</v>
      </c>
      <c r="I190" s="163"/>
      <c r="L190" s="158"/>
      <c r="M190" s="164"/>
      <c r="N190" s="165"/>
      <c r="O190" s="165"/>
      <c r="P190" s="165"/>
      <c r="Q190" s="165"/>
      <c r="R190" s="165"/>
      <c r="S190" s="165"/>
      <c r="T190" s="166"/>
      <c r="AT190" s="160" t="s">
        <v>135</v>
      </c>
      <c r="AU190" s="160" t="s">
        <v>133</v>
      </c>
      <c r="AV190" s="13" t="s">
        <v>84</v>
      </c>
      <c r="AW190" s="13" t="s">
        <v>30</v>
      </c>
      <c r="AX190" s="13" t="s">
        <v>74</v>
      </c>
      <c r="AY190" s="160" t="s">
        <v>124</v>
      </c>
    </row>
    <row r="191" spans="1:65" s="14" customFormat="1" ht="10.199999999999999">
      <c r="B191" s="174"/>
      <c r="D191" s="159" t="s">
        <v>135</v>
      </c>
      <c r="E191" s="175" t="s">
        <v>1</v>
      </c>
      <c r="F191" s="176" t="s">
        <v>206</v>
      </c>
      <c r="H191" s="177">
        <v>9.3770000000000007</v>
      </c>
      <c r="I191" s="178"/>
      <c r="L191" s="174"/>
      <c r="M191" s="179"/>
      <c r="N191" s="180"/>
      <c r="O191" s="180"/>
      <c r="P191" s="180"/>
      <c r="Q191" s="180"/>
      <c r="R191" s="180"/>
      <c r="S191" s="180"/>
      <c r="T191" s="181"/>
      <c r="AT191" s="175" t="s">
        <v>135</v>
      </c>
      <c r="AU191" s="175" t="s">
        <v>133</v>
      </c>
      <c r="AV191" s="14" t="s">
        <v>132</v>
      </c>
      <c r="AW191" s="14" t="s">
        <v>30</v>
      </c>
      <c r="AX191" s="14" t="s">
        <v>82</v>
      </c>
      <c r="AY191" s="175" t="s">
        <v>124</v>
      </c>
    </row>
    <row r="192" spans="1:65" s="2" customFormat="1" ht="76.349999999999994" customHeight="1">
      <c r="A192" s="31"/>
      <c r="B192" s="143"/>
      <c r="C192" s="144" t="s">
        <v>179</v>
      </c>
      <c r="D192" s="144" t="s">
        <v>128</v>
      </c>
      <c r="E192" s="145" t="s">
        <v>347</v>
      </c>
      <c r="F192" s="146" t="s">
        <v>348</v>
      </c>
      <c r="G192" s="147" t="s">
        <v>184</v>
      </c>
      <c r="H192" s="148">
        <v>56.756</v>
      </c>
      <c r="I192" s="149"/>
      <c r="J192" s="150">
        <f>ROUND(I192*H192,2)</f>
        <v>0</v>
      </c>
      <c r="K192" s="151"/>
      <c r="L192" s="32"/>
      <c r="M192" s="152" t="s">
        <v>1</v>
      </c>
      <c r="N192" s="153" t="s">
        <v>39</v>
      </c>
      <c r="O192" s="57"/>
      <c r="P192" s="154">
        <f>O192*H192</f>
        <v>0</v>
      </c>
      <c r="Q192" s="154">
        <v>7.26E-3</v>
      </c>
      <c r="R192" s="154">
        <f>Q192*H192</f>
        <v>0.41204856000000001</v>
      </c>
      <c r="S192" s="154">
        <v>0</v>
      </c>
      <c r="T192" s="155">
        <f>S192*H192</f>
        <v>0</v>
      </c>
      <c r="U192" s="31"/>
      <c r="V192" s="31"/>
      <c r="W192" s="31"/>
      <c r="X192" s="31"/>
      <c r="Y192" s="31"/>
      <c r="Z192" s="31"/>
      <c r="AA192" s="31"/>
      <c r="AB192" s="31"/>
      <c r="AC192" s="31"/>
      <c r="AD192" s="31"/>
      <c r="AE192" s="31"/>
      <c r="AR192" s="156" t="s">
        <v>132</v>
      </c>
      <c r="AT192" s="156" t="s">
        <v>128</v>
      </c>
      <c r="AU192" s="156" t="s">
        <v>133</v>
      </c>
      <c r="AY192" s="16" t="s">
        <v>124</v>
      </c>
      <c r="BE192" s="157">
        <f>IF(N192="základní",J192,0)</f>
        <v>0</v>
      </c>
      <c r="BF192" s="157">
        <f>IF(N192="snížená",J192,0)</f>
        <v>0</v>
      </c>
      <c r="BG192" s="157">
        <f>IF(N192="zákl. přenesená",J192,0)</f>
        <v>0</v>
      </c>
      <c r="BH192" s="157">
        <f>IF(N192="sníž. přenesená",J192,0)</f>
        <v>0</v>
      </c>
      <c r="BI192" s="157">
        <f>IF(N192="nulová",J192,0)</f>
        <v>0</v>
      </c>
      <c r="BJ192" s="16" t="s">
        <v>82</v>
      </c>
      <c r="BK192" s="157">
        <f>ROUND(I192*H192,2)</f>
        <v>0</v>
      </c>
      <c r="BL192" s="16" t="s">
        <v>132</v>
      </c>
      <c r="BM192" s="156" t="s">
        <v>349</v>
      </c>
    </row>
    <row r="193" spans="1:65" s="13" customFormat="1" ht="20.399999999999999">
      <c r="B193" s="158"/>
      <c r="D193" s="159" t="s">
        <v>135</v>
      </c>
      <c r="E193" s="160" t="s">
        <v>1</v>
      </c>
      <c r="F193" s="161" t="s">
        <v>350</v>
      </c>
      <c r="H193" s="162">
        <v>43.956000000000003</v>
      </c>
      <c r="I193" s="163"/>
      <c r="L193" s="158"/>
      <c r="M193" s="164"/>
      <c r="N193" s="165"/>
      <c r="O193" s="165"/>
      <c r="P193" s="165"/>
      <c r="Q193" s="165"/>
      <c r="R193" s="165"/>
      <c r="S193" s="165"/>
      <c r="T193" s="166"/>
      <c r="AT193" s="160" t="s">
        <v>135</v>
      </c>
      <c r="AU193" s="160" t="s">
        <v>133</v>
      </c>
      <c r="AV193" s="13" t="s">
        <v>84</v>
      </c>
      <c r="AW193" s="13" t="s">
        <v>30</v>
      </c>
      <c r="AX193" s="13" t="s">
        <v>74</v>
      </c>
      <c r="AY193" s="160" t="s">
        <v>124</v>
      </c>
    </row>
    <row r="194" spans="1:65" s="13" customFormat="1" ht="10.199999999999999">
      <c r="B194" s="158"/>
      <c r="D194" s="159" t="s">
        <v>135</v>
      </c>
      <c r="E194" s="160" t="s">
        <v>1</v>
      </c>
      <c r="F194" s="161" t="s">
        <v>351</v>
      </c>
      <c r="H194" s="162">
        <v>12.8</v>
      </c>
      <c r="I194" s="163"/>
      <c r="L194" s="158"/>
      <c r="M194" s="164"/>
      <c r="N194" s="165"/>
      <c r="O194" s="165"/>
      <c r="P194" s="165"/>
      <c r="Q194" s="165"/>
      <c r="R194" s="165"/>
      <c r="S194" s="165"/>
      <c r="T194" s="166"/>
      <c r="AT194" s="160" t="s">
        <v>135</v>
      </c>
      <c r="AU194" s="160" t="s">
        <v>133</v>
      </c>
      <c r="AV194" s="13" t="s">
        <v>84</v>
      </c>
      <c r="AW194" s="13" t="s">
        <v>30</v>
      </c>
      <c r="AX194" s="13" t="s">
        <v>74</v>
      </c>
      <c r="AY194" s="160" t="s">
        <v>124</v>
      </c>
    </row>
    <row r="195" spans="1:65" s="14" customFormat="1" ht="10.199999999999999">
      <c r="B195" s="174"/>
      <c r="D195" s="159" t="s">
        <v>135</v>
      </c>
      <c r="E195" s="175" t="s">
        <v>1</v>
      </c>
      <c r="F195" s="176" t="s">
        <v>206</v>
      </c>
      <c r="H195" s="177">
        <v>56.756</v>
      </c>
      <c r="I195" s="178"/>
      <c r="L195" s="174"/>
      <c r="M195" s="179"/>
      <c r="N195" s="180"/>
      <c r="O195" s="180"/>
      <c r="P195" s="180"/>
      <c r="Q195" s="180"/>
      <c r="R195" s="180"/>
      <c r="S195" s="180"/>
      <c r="T195" s="181"/>
      <c r="AT195" s="175" t="s">
        <v>135</v>
      </c>
      <c r="AU195" s="175" t="s">
        <v>133</v>
      </c>
      <c r="AV195" s="14" t="s">
        <v>132</v>
      </c>
      <c r="AW195" s="14" t="s">
        <v>30</v>
      </c>
      <c r="AX195" s="14" t="s">
        <v>82</v>
      </c>
      <c r="AY195" s="175" t="s">
        <v>124</v>
      </c>
    </row>
    <row r="196" spans="1:65" s="2" customFormat="1" ht="76.349999999999994" customHeight="1">
      <c r="A196" s="31"/>
      <c r="B196" s="143"/>
      <c r="C196" s="144" t="s">
        <v>352</v>
      </c>
      <c r="D196" s="144" t="s">
        <v>128</v>
      </c>
      <c r="E196" s="145" t="s">
        <v>353</v>
      </c>
      <c r="F196" s="146" t="s">
        <v>354</v>
      </c>
      <c r="G196" s="147" t="s">
        <v>184</v>
      </c>
      <c r="H196" s="148">
        <v>56.756</v>
      </c>
      <c r="I196" s="149"/>
      <c r="J196" s="150">
        <f>ROUND(I196*H196,2)</f>
        <v>0</v>
      </c>
      <c r="K196" s="151"/>
      <c r="L196" s="32"/>
      <c r="M196" s="152" t="s">
        <v>1</v>
      </c>
      <c r="N196" s="153" t="s">
        <v>39</v>
      </c>
      <c r="O196" s="57"/>
      <c r="P196" s="154">
        <f>O196*H196</f>
        <v>0</v>
      </c>
      <c r="Q196" s="154">
        <v>8.5999999999999998E-4</v>
      </c>
      <c r="R196" s="154">
        <f>Q196*H196</f>
        <v>4.8810159999999998E-2</v>
      </c>
      <c r="S196" s="154">
        <v>0</v>
      </c>
      <c r="T196" s="155">
        <f>S196*H196</f>
        <v>0</v>
      </c>
      <c r="U196" s="31"/>
      <c r="V196" s="31"/>
      <c r="W196" s="31"/>
      <c r="X196" s="31"/>
      <c r="Y196" s="31"/>
      <c r="Z196" s="31"/>
      <c r="AA196" s="31"/>
      <c r="AB196" s="31"/>
      <c r="AC196" s="31"/>
      <c r="AD196" s="31"/>
      <c r="AE196" s="31"/>
      <c r="AR196" s="156" t="s">
        <v>132</v>
      </c>
      <c r="AT196" s="156" t="s">
        <v>128</v>
      </c>
      <c r="AU196" s="156" t="s">
        <v>133</v>
      </c>
      <c r="AY196" s="16" t="s">
        <v>124</v>
      </c>
      <c r="BE196" s="157">
        <f>IF(N196="základní",J196,0)</f>
        <v>0</v>
      </c>
      <c r="BF196" s="157">
        <f>IF(N196="snížená",J196,0)</f>
        <v>0</v>
      </c>
      <c r="BG196" s="157">
        <f>IF(N196="zákl. přenesená",J196,0)</f>
        <v>0</v>
      </c>
      <c r="BH196" s="157">
        <f>IF(N196="sníž. přenesená",J196,0)</f>
        <v>0</v>
      </c>
      <c r="BI196" s="157">
        <f>IF(N196="nulová",J196,0)</f>
        <v>0</v>
      </c>
      <c r="BJ196" s="16" t="s">
        <v>82</v>
      </c>
      <c r="BK196" s="157">
        <f>ROUND(I196*H196,2)</f>
        <v>0</v>
      </c>
      <c r="BL196" s="16" t="s">
        <v>132</v>
      </c>
      <c r="BM196" s="156" t="s">
        <v>355</v>
      </c>
    </row>
    <row r="197" spans="1:65" s="13" customFormat="1" ht="10.199999999999999">
      <c r="B197" s="158"/>
      <c r="D197" s="159" t="s">
        <v>135</v>
      </c>
      <c r="E197" s="160" t="s">
        <v>1</v>
      </c>
      <c r="F197" s="161" t="s">
        <v>356</v>
      </c>
      <c r="H197" s="162">
        <v>56.756</v>
      </c>
      <c r="I197" s="163"/>
      <c r="L197" s="158"/>
      <c r="M197" s="164"/>
      <c r="N197" s="165"/>
      <c r="O197" s="165"/>
      <c r="P197" s="165"/>
      <c r="Q197" s="165"/>
      <c r="R197" s="165"/>
      <c r="S197" s="165"/>
      <c r="T197" s="166"/>
      <c r="AT197" s="160" t="s">
        <v>135</v>
      </c>
      <c r="AU197" s="160" t="s">
        <v>133</v>
      </c>
      <c r="AV197" s="13" t="s">
        <v>84</v>
      </c>
      <c r="AW197" s="13" t="s">
        <v>30</v>
      </c>
      <c r="AX197" s="13" t="s">
        <v>82</v>
      </c>
      <c r="AY197" s="160" t="s">
        <v>124</v>
      </c>
    </row>
    <row r="198" spans="1:65" s="2" customFormat="1" ht="78" customHeight="1">
      <c r="A198" s="31"/>
      <c r="B198" s="143"/>
      <c r="C198" s="144" t="s">
        <v>357</v>
      </c>
      <c r="D198" s="144" t="s">
        <v>128</v>
      </c>
      <c r="E198" s="145" t="s">
        <v>358</v>
      </c>
      <c r="F198" s="146" t="s">
        <v>359</v>
      </c>
      <c r="G198" s="147" t="s">
        <v>174</v>
      </c>
      <c r="H198" s="148">
        <v>8.7999999999999995E-2</v>
      </c>
      <c r="I198" s="149"/>
      <c r="J198" s="150">
        <f>ROUND(I198*H198,2)</f>
        <v>0</v>
      </c>
      <c r="K198" s="151"/>
      <c r="L198" s="32"/>
      <c r="M198" s="152" t="s">
        <v>1</v>
      </c>
      <c r="N198" s="153" t="s">
        <v>39</v>
      </c>
      <c r="O198" s="57"/>
      <c r="P198" s="154">
        <f>O198*H198</f>
        <v>0</v>
      </c>
      <c r="Q198" s="154">
        <v>1.09528</v>
      </c>
      <c r="R198" s="154">
        <f>Q198*H198</f>
        <v>9.6384639999999994E-2</v>
      </c>
      <c r="S198" s="154">
        <v>0</v>
      </c>
      <c r="T198" s="155">
        <f>S198*H198</f>
        <v>0</v>
      </c>
      <c r="U198" s="31"/>
      <c r="V198" s="31"/>
      <c r="W198" s="31"/>
      <c r="X198" s="31"/>
      <c r="Y198" s="31"/>
      <c r="Z198" s="31"/>
      <c r="AA198" s="31"/>
      <c r="AB198" s="31"/>
      <c r="AC198" s="31"/>
      <c r="AD198" s="31"/>
      <c r="AE198" s="31"/>
      <c r="AR198" s="156" t="s">
        <v>132</v>
      </c>
      <c r="AT198" s="156" t="s">
        <v>128</v>
      </c>
      <c r="AU198" s="156" t="s">
        <v>133</v>
      </c>
      <c r="AY198" s="16" t="s">
        <v>124</v>
      </c>
      <c r="BE198" s="157">
        <f>IF(N198="základní",J198,0)</f>
        <v>0</v>
      </c>
      <c r="BF198" s="157">
        <f>IF(N198="snížená",J198,0)</f>
        <v>0</v>
      </c>
      <c r="BG198" s="157">
        <f>IF(N198="zákl. přenesená",J198,0)</f>
        <v>0</v>
      </c>
      <c r="BH198" s="157">
        <f>IF(N198="sníž. přenesená",J198,0)</f>
        <v>0</v>
      </c>
      <c r="BI198" s="157">
        <f>IF(N198="nulová",J198,0)</f>
        <v>0</v>
      </c>
      <c r="BJ198" s="16" t="s">
        <v>82</v>
      </c>
      <c r="BK198" s="157">
        <f>ROUND(I198*H198,2)</f>
        <v>0</v>
      </c>
      <c r="BL198" s="16" t="s">
        <v>132</v>
      </c>
      <c r="BM198" s="156" t="s">
        <v>360</v>
      </c>
    </row>
    <row r="199" spans="1:65" s="13" customFormat="1" ht="20.399999999999999">
      <c r="B199" s="158"/>
      <c r="D199" s="159" t="s">
        <v>135</v>
      </c>
      <c r="E199" s="160" t="s">
        <v>1</v>
      </c>
      <c r="F199" s="161" t="s">
        <v>361</v>
      </c>
      <c r="H199" s="162">
        <v>8.7999999999999995E-2</v>
      </c>
      <c r="I199" s="163"/>
      <c r="L199" s="158"/>
      <c r="M199" s="164"/>
      <c r="N199" s="165"/>
      <c r="O199" s="165"/>
      <c r="P199" s="165"/>
      <c r="Q199" s="165"/>
      <c r="R199" s="165"/>
      <c r="S199" s="165"/>
      <c r="T199" s="166"/>
      <c r="AT199" s="160" t="s">
        <v>135</v>
      </c>
      <c r="AU199" s="160" t="s">
        <v>133</v>
      </c>
      <c r="AV199" s="13" t="s">
        <v>84</v>
      </c>
      <c r="AW199" s="13" t="s">
        <v>30</v>
      </c>
      <c r="AX199" s="13" t="s">
        <v>82</v>
      </c>
      <c r="AY199" s="160" t="s">
        <v>124</v>
      </c>
    </row>
    <row r="200" spans="1:65" s="2" customFormat="1" ht="90" customHeight="1">
      <c r="A200" s="31"/>
      <c r="B200" s="143"/>
      <c r="C200" s="144" t="s">
        <v>7</v>
      </c>
      <c r="D200" s="144" t="s">
        <v>128</v>
      </c>
      <c r="E200" s="145" t="s">
        <v>362</v>
      </c>
      <c r="F200" s="146" t="s">
        <v>363</v>
      </c>
      <c r="G200" s="147" t="s">
        <v>174</v>
      </c>
      <c r="H200" s="148">
        <v>1.087</v>
      </c>
      <c r="I200" s="149"/>
      <c r="J200" s="150">
        <f>ROUND(I200*H200,2)</f>
        <v>0</v>
      </c>
      <c r="K200" s="151"/>
      <c r="L200" s="32"/>
      <c r="M200" s="152" t="s">
        <v>1</v>
      </c>
      <c r="N200" s="153" t="s">
        <v>39</v>
      </c>
      <c r="O200" s="57"/>
      <c r="P200" s="154">
        <f>O200*H200</f>
        <v>0</v>
      </c>
      <c r="Q200" s="154">
        <v>1.03955</v>
      </c>
      <c r="R200" s="154">
        <f>Q200*H200</f>
        <v>1.12999085</v>
      </c>
      <c r="S200" s="154">
        <v>0</v>
      </c>
      <c r="T200" s="155">
        <f>S200*H200</f>
        <v>0</v>
      </c>
      <c r="U200" s="31"/>
      <c r="V200" s="31"/>
      <c r="W200" s="31"/>
      <c r="X200" s="31"/>
      <c r="Y200" s="31"/>
      <c r="Z200" s="31"/>
      <c r="AA200" s="31"/>
      <c r="AB200" s="31"/>
      <c r="AC200" s="31"/>
      <c r="AD200" s="31"/>
      <c r="AE200" s="31"/>
      <c r="AR200" s="156" t="s">
        <v>132</v>
      </c>
      <c r="AT200" s="156" t="s">
        <v>128</v>
      </c>
      <c r="AU200" s="156" t="s">
        <v>133</v>
      </c>
      <c r="AY200" s="16" t="s">
        <v>124</v>
      </c>
      <c r="BE200" s="157">
        <f>IF(N200="základní",J200,0)</f>
        <v>0</v>
      </c>
      <c r="BF200" s="157">
        <f>IF(N200="snížená",J200,0)</f>
        <v>0</v>
      </c>
      <c r="BG200" s="157">
        <f>IF(N200="zákl. přenesená",J200,0)</f>
        <v>0</v>
      </c>
      <c r="BH200" s="157">
        <f>IF(N200="sníž. přenesená",J200,0)</f>
        <v>0</v>
      </c>
      <c r="BI200" s="157">
        <f>IF(N200="nulová",J200,0)</f>
        <v>0</v>
      </c>
      <c r="BJ200" s="16" t="s">
        <v>82</v>
      </c>
      <c r="BK200" s="157">
        <f>ROUND(I200*H200,2)</f>
        <v>0</v>
      </c>
      <c r="BL200" s="16" t="s">
        <v>132</v>
      </c>
      <c r="BM200" s="156" t="s">
        <v>364</v>
      </c>
    </row>
    <row r="201" spans="1:65" s="13" customFormat="1" ht="10.199999999999999">
      <c r="B201" s="158"/>
      <c r="D201" s="159" t="s">
        <v>135</v>
      </c>
      <c r="E201" s="160" t="s">
        <v>1</v>
      </c>
      <c r="F201" s="161" t="s">
        <v>365</v>
      </c>
      <c r="H201" s="162">
        <v>0.64300000000000002</v>
      </c>
      <c r="I201" s="163"/>
      <c r="L201" s="158"/>
      <c r="M201" s="164"/>
      <c r="N201" s="165"/>
      <c r="O201" s="165"/>
      <c r="P201" s="165"/>
      <c r="Q201" s="165"/>
      <c r="R201" s="165"/>
      <c r="S201" s="165"/>
      <c r="T201" s="166"/>
      <c r="AT201" s="160" t="s">
        <v>135</v>
      </c>
      <c r="AU201" s="160" t="s">
        <v>133</v>
      </c>
      <c r="AV201" s="13" t="s">
        <v>84</v>
      </c>
      <c r="AW201" s="13" t="s">
        <v>30</v>
      </c>
      <c r="AX201" s="13" t="s">
        <v>74</v>
      </c>
      <c r="AY201" s="160" t="s">
        <v>124</v>
      </c>
    </row>
    <row r="202" spans="1:65" s="13" customFormat="1" ht="10.199999999999999">
      <c r="B202" s="158"/>
      <c r="D202" s="159" t="s">
        <v>135</v>
      </c>
      <c r="E202" s="160" t="s">
        <v>1</v>
      </c>
      <c r="F202" s="161" t="s">
        <v>366</v>
      </c>
      <c r="H202" s="162">
        <v>0.44400000000000001</v>
      </c>
      <c r="I202" s="163"/>
      <c r="L202" s="158"/>
      <c r="M202" s="164"/>
      <c r="N202" s="165"/>
      <c r="O202" s="165"/>
      <c r="P202" s="165"/>
      <c r="Q202" s="165"/>
      <c r="R202" s="165"/>
      <c r="S202" s="165"/>
      <c r="T202" s="166"/>
      <c r="AT202" s="160" t="s">
        <v>135</v>
      </c>
      <c r="AU202" s="160" t="s">
        <v>133</v>
      </c>
      <c r="AV202" s="13" t="s">
        <v>84</v>
      </c>
      <c r="AW202" s="13" t="s">
        <v>30</v>
      </c>
      <c r="AX202" s="13" t="s">
        <v>74</v>
      </c>
      <c r="AY202" s="160" t="s">
        <v>124</v>
      </c>
    </row>
    <row r="203" spans="1:65" s="14" customFormat="1" ht="10.199999999999999">
      <c r="B203" s="174"/>
      <c r="D203" s="159" t="s">
        <v>135</v>
      </c>
      <c r="E203" s="175" t="s">
        <v>1</v>
      </c>
      <c r="F203" s="176" t="s">
        <v>206</v>
      </c>
      <c r="H203" s="177">
        <v>1.087</v>
      </c>
      <c r="I203" s="178"/>
      <c r="L203" s="174"/>
      <c r="M203" s="179"/>
      <c r="N203" s="180"/>
      <c r="O203" s="180"/>
      <c r="P203" s="180"/>
      <c r="Q203" s="180"/>
      <c r="R203" s="180"/>
      <c r="S203" s="180"/>
      <c r="T203" s="181"/>
      <c r="AT203" s="175" t="s">
        <v>135</v>
      </c>
      <c r="AU203" s="175" t="s">
        <v>133</v>
      </c>
      <c r="AV203" s="14" t="s">
        <v>132</v>
      </c>
      <c r="AW203" s="14" t="s">
        <v>30</v>
      </c>
      <c r="AX203" s="14" t="s">
        <v>82</v>
      </c>
      <c r="AY203" s="175" t="s">
        <v>124</v>
      </c>
    </row>
    <row r="204" spans="1:65" s="12" customFormat="1" ht="22.8" customHeight="1">
      <c r="B204" s="130"/>
      <c r="D204" s="131" t="s">
        <v>73</v>
      </c>
      <c r="E204" s="141" t="s">
        <v>132</v>
      </c>
      <c r="F204" s="141" t="s">
        <v>240</v>
      </c>
      <c r="I204" s="133"/>
      <c r="J204" s="142">
        <f>BK204</f>
        <v>0</v>
      </c>
      <c r="L204" s="130"/>
      <c r="M204" s="135"/>
      <c r="N204" s="136"/>
      <c r="O204" s="136"/>
      <c r="P204" s="137">
        <f>P205+P210</f>
        <v>0</v>
      </c>
      <c r="Q204" s="136"/>
      <c r="R204" s="137">
        <f>R205+R210</f>
        <v>10.383560000000001</v>
      </c>
      <c r="S204" s="136"/>
      <c r="T204" s="138">
        <f>T205+T210</f>
        <v>0</v>
      </c>
      <c r="AR204" s="131" t="s">
        <v>82</v>
      </c>
      <c r="AT204" s="139" t="s">
        <v>73</v>
      </c>
      <c r="AU204" s="139" t="s">
        <v>82</v>
      </c>
      <c r="AY204" s="131" t="s">
        <v>124</v>
      </c>
      <c r="BK204" s="140">
        <f>BK205+BK210</f>
        <v>0</v>
      </c>
    </row>
    <row r="205" spans="1:65" s="12" customFormat="1" ht="20.85" customHeight="1">
      <c r="B205" s="130"/>
      <c r="D205" s="131" t="s">
        <v>73</v>
      </c>
      <c r="E205" s="141" t="s">
        <v>241</v>
      </c>
      <c r="F205" s="141" t="s">
        <v>242</v>
      </c>
      <c r="I205" s="133"/>
      <c r="J205" s="142">
        <f>BK205</f>
        <v>0</v>
      </c>
      <c r="L205" s="130"/>
      <c r="M205" s="135"/>
      <c r="N205" s="136"/>
      <c r="O205" s="136"/>
      <c r="P205" s="137">
        <f>SUM(P206:P209)</f>
        <v>0</v>
      </c>
      <c r="Q205" s="136"/>
      <c r="R205" s="137">
        <f>SUM(R206:R209)</f>
        <v>3.4759999999999999E-2</v>
      </c>
      <c r="S205" s="136"/>
      <c r="T205" s="138">
        <f>SUM(T206:T209)</f>
        <v>0</v>
      </c>
      <c r="AR205" s="131" t="s">
        <v>82</v>
      </c>
      <c r="AT205" s="139" t="s">
        <v>73</v>
      </c>
      <c r="AU205" s="139" t="s">
        <v>84</v>
      </c>
      <c r="AY205" s="131" t="s">
        <v>124</v>
      </c>
      <c r="BK205" s="140">
        <f>SUM(BK206:BK209)</f>
        <v>0</v>
      </c>
    </row>
    <row r="206" spans="1:65" s="2" customFormat="1" ht="37.799999999999997" customHeight="1">
      <c r="A206" s="31"/>
      <c r="B206" s="143"/>
      <c r="C206" s="144" t="s">
        <v>367</v>
      </c>
      <c r="D206" s="144" t="s">
        <v>128</v>
      </c>
      <c r="E206" s="145" t="s">
        <v>368</v>
      </c>
      <c r="F206" s="146" t="s">
        <v>369</v>
      </c>
      <c r="G206" s="147" t="s">
        <v>131</v>
      </c>
      <c r="H206" s="148">
        <v>2.8</v>
      </c>
      <c r="I206" s="149"/>
      <c r="J206" s="150">
        <f>ROUND(I206*H206,2)</f>
        <v>0</v>
      </c>
      <c r="K206" s="151"/>
      <c r="L206" s="32"/>
      <c r="M206" s="152" t="s">
        <v>1</v>
      </c>
      <c r="N206" s="153" t="s">
        <v>39</v>
      </c>
      <c r="O206" s="57"/>
      <c r="P206" s="154">
        <f>O206*H206</f>
        <v>0</v>
      </c>
      <c r="Q206" s="154">
        <v>0</v>
      </c>
      <c r="R206" s="154">
        <f>Q206*H206</f>
        <v>0</v>
      </c>
      <c r="S206" s="154">
        <v>0</v>
      </c>
      <c r="T206" s="155">
        <f>S206*H206</f>
        <v>0</v>
      </c>
      <c r="U206" s="31"/>
      <c r="V206" s="31"/>
      <c r="W206" s="31"/>
      <c r="X206" s="31"/>
      <c r="Y206" s="31"/>
      <c r="Z206" s="31"/>
      <c r="AA206" s="31"/>
      <c r="AB206" s="31"/>
      <c r="AC206" s="31"/>
      <c r="AD206" s="31"/>
      <c r="AE206" s="31"/>
      <c r="AR206" s="156" t="s">
        <v>132</v>
      </c>
      <c r="AT206" s="156" t="s">
        <v>128</v>
      </c>
      <c r="AU206" s="156" t="s">
        <v>133</v>
      </c>
      <c r="AY206" s="16" t="s">
        <v>124</v>
      </c>
      <c r="BE206" s="157">
        <f>IF(N206="základní",J206,0)</f>
        <v>0</v>
      </c>
      <c r="BF206" s="157">
        <f>IF(N206="snížená",J206,0)</f>
        <v>0</v>
      </c>
      <c r="BG206" s="157">
        <f>IF(N206="zákl. přenesená",J206,0)</f>
        <v>0</v>
      </c>
      <c r="BH206" s="157">
        <f>IF(N206="sníž. přenesená",J206,0)</f>
        <v>0</v>
      </c>
      <c r="BI206" s="157">
        <f>IF(N206="nulová",J206,0)</f>
        <v>0</v>
      </c>
      <c r="BJ206" s="16" t="s">
        <v>82</v>
      </c>
      <c r="BK206" s="157">
        <f>ROUND(I206*H206,2)</f>
        <v>0</v>
      </c>
      <c r="BL206" s="16" t="s">
        <v>132</v>
      </c>
      <c r="BM206" s="156" t="s">
        <v>370</v>
      </c>
    </row>
    <row r="207" spans="1:65" s="13" customFormat="1" ht="10.199999999999999">
      <c r="B207" s="158"/>
      <c r="D207" s="159" t="s">
        <v>135</v>
      </c>
      <c r="E207" s="160" t="s">
        <v>1</v>
      </c>
      <c r="F207" s="161" t="s">
        <v>371</v>
      </c>
      <c r="H207" s="162">
        <v>2.8</v>
      </c>
      <c r="I207" s="163"/>
      <c r="L207" s="158"/>
      <c r="M207" s="164"/>
      <c r="N207" s="165"/>
      <c r="O207" s="165"/>
      <c r="P207" s="165"/>
      <c r="Q207" s="165"/>
      <c r="R207" s="165"/>
      <c r="S207" s="165"/>
      <c r="T207" s="166"/>
      <c r="AT207" s="160" t="s">
        <v>135</v>
      </c>
      <c r="AU207" s="160" t="s">
        <v>133</v>
      </c>
      <c r="AV207" s="13" t="s">
        <v>84</v>
      </c>
      <c r="AW207" s="13" t="s">
        <v>30</v>
      </c>
      <c r="AX207" s="13" t="s">
        <v>82</v>
      </c>
      <c r="AY207" s="160" t="s">
        <v>124</v>
      </c>
    </row>
    <row r="208" spans="1:65" s="2" customFormat="1" ht="37.799999999999997" customHeight="1">
      <c r="A208" s="31"/>
      <c r="B208" s="143"/>
      <c r="C208" s="144" t="s">
        <v>372</v>
      </c>
      <c r="D208" s="144" t="s">
        <v>128</v>
      </c>
      <c r="E208" s="145" t="s">
        <v>373</v>
      </c>
      <c r="F208" s="146" t="s">
        <v>374</v>
      </c>
      <c r="G208" s="147" t="s">
        <v>184</v>
      </c>
      <c r="H208" s="148">
        <v>5.5</v>
      </c>
      <c r="I208" s="149"/>
      <c r="J208" s="150">
        <f>ROUND(I208*H208,2)</f>
        <v>0</v>
      </c>
      <c r="K208" s="151"/>
      <c r="L208" s="32"/>
      <c r="M208" s="152" t="s">
        <v>1</v>
      </c>
      <c r="N208" s="153" t="s">
        <v>39</v>
      </c>
      <c r="O208" s="57"/>
      <c r="P208" s="154">
        <f>O208*H208</f>
        <v>0</v>
      </c>
      <c r="Q208" s="154">
        <v>6.3200000000000001E-3</v>
      </c>
      <c r="R208" s="154">
        <f>Q208*H208</f>
        <v>3.4759999999999999E-2</v>
      </c>
      <c r="S208" s="154">
        <v>0</v>
      </c>
      <c r="T208" s="155">
        <f>S208*H208</f>
        <v>0</v>
      </c>
      <c r="U208" s="31"/>
      <c r="V208" s="31"/>
      <c r="W208" s="31"/>
      <c r="X208" s="31"/>
      <c r="Y208" s="31"/>
      <c r="Z208" s="31"/>
      <c r="AA208" s="31"/>
      <c r="AB208" s="31"/>
      <c r="AC208" s="31"/>
      <c r="AD208" s="31"/>
      <c r="AE208" s="31"/>
      <c r="AR208" s="156" t="s">
        <v>132</v>
      </c>
      <c r="AT208" s="156" t="s">
        <v>128</v>
      </c>
      <c r="AU208" s="156" t="s">
        <v>133</v>
      </c>
      <c r="AY208" s="16" t="s">
        <v>124</v>
      </c>
      <c r="BE208" s="157">
        <f>IF(N208="základní",J208,0)</f>
        <v>0</v>
      </c>
      <c r="BF208" s="157">
        <f>IF(N208="snížená",J208,0)</f>
        <v>0</v>
      </c>
      <c r="BG208" s="157">
        <f>IF(N208="zákl. přenesená",J208,0)</f>
        <v>0</v>
      </c>
      <c r="BH208" s="157">
        <f>IF(N208="sníž. přenesená",J208,0)</f>
        <v>0</v>
      </c>
      <c r="BI208" s="157">
        <f>IF(N208="nulová",J208,0)</f>
        <v>0</v>
      </c>
      <c r="BJ208" s="16" t="s">
        <v>82</v>
      </c>
      <c r="BK208" s="157">
        <f>ROUND(I208*H208,2)</f>
        <v>0</v>
      </c>
      <c r="BL208" s="16" t="s">
        <v>132</v>
      </c>
      <c r="BM208" s="156" t="s">
        <v>375</v>
      </c>
    </row>
    <row r="209" spans="1:65" s="13" customFormat="1" ht="10.199999999999999">
      <c r="B209" s="158"/>
      <c r="D209" s="159" t="s">
        <v>135</v>
      </c>
      <c r="E209" s="160" t="s">
        <v>1</v>
      </c>
      <c r="F209" s="161" t="s">
        <v>376</v>
      </c>
      <c r="H209" s="162">
        <v>5.5</v>
      </c>
      <c r="I209" s="163"/>
      <c r="L209" s="158"/>
      <c r="M209" s="164"/>
      <c r="N209" s="165"/>
      <c r="O209" s="165"/>
      <c r="P209" s="165"/>
      <c r="Q209" s="165"/>
      <c r="R209" s="165"/>
      <c r="S209" s="165"/>
      <c r="T209" s="166"/>
      <c r="AT209" s="160" t="s">
        <v>135</v>
      </c>
      <c r="AU209" s="160" t="s">
        <v>133</v>
      </c>
      <c r="AV209" s="13" t="s">
        <v>84</v>
      </c>
      <c r="AW209" s="13" t="s">
        <v>30</v>
      </c>
      <c r="AX209" s="13" t="s">
        <v>82</v>
      </c>
      <c r="AY209" s="160" t="s">
        <v>124</v>
      </c>
    </row>
    <row r="210" spans="1:65" s="12" customFormat="1" ht="20.85" customHeight="1">
      <c r="B210" s="130"/>
      <c r="D210" s="131" t="s">
        <v>73</v>
      </c>
      <c r="E210" s="141" t="s">
        <v>247</v>
      </c>
      <c r="F210" s="141" t="s">
        <v>248</v>
      </c>
      <c r="I210" s="133"/>
      <c r="J210" s="142">
        <f>BK210</f>
        <v>0</v>
      </c>
      <c r="L210" s="130"/>
      <c r="M210" s="135"/>
      <c r="N210" s="136"/>
      <c r="O210" s="136"/>
      <c r="P210" s="137">
        <f>SUM(P211:P212)</f>
        <v>0</v>
      </c>
      <c r="Q210" s="136"/>
      <c r="R210" s="137">
        <f>SUM(R211:R212)</f>
        <v>10.348800000000001</v>
      </c>
      <c r="S210" s="136"/>
      <c r="T210" s="138">
        <f>SUM(T211:T212)</f>
        <v>0</v>
      </c>
      <c r="AR210" s="131" t="s">
        <v>82</v>
      </c>
      <c r="AT210" s="139" t="s">
        <v>73</v>
      </c>
      <c r="AU210" s="139" t="s">
        <v>84</v>
      </c>
      <c r="AY210" s="131" t="s">
        <v>124</v>
      </c>
      <c r="BK210" s="140">
        <f>SUM(BK211:BK212)</f>
        <v>0</v>
      </c>
    </row>
    <row r="211" spans="1:65" s="2" customFormat="1" ht="62.7" customHeight="1">
      <c r="A211" s="31"/>
      <c r="B211" s="143"/>
      <c r="C211" s="144" t="s">
        <v>377</v>
      </c>
      <c r="D211" s="144" t="s">
        <v>128</v>
      </c>
      <c r="E211" s="145" t="s">
        <v>378</v>
      </c>
      <c r="F211" s="146" t="s">
        <v>379</v>
      </c>
      <c r="G211" s="147" t="s">
        <v>131</v>
      </c>
      <c r="H211" s="148">
        <v>5.6</v>
      </c>
      <c r="I211" s="149"/>
      <c r="J211" s="150">
        <f>ROUND(I211*H211,2)</f>
        <v>0</v>
      </c>
      <c r="K211" s="151"/>
      <c r="L211" s="32"/>
      <c r="M211" s="152" t="s">
        <v>1</v>
      </c>
      <c r="N211" s="153" t="s">
        <v>39</v>
      </c>
      <c r="O211" s="57"/>
      <c r="P211" s="154">
        <f>O211*H211</f>
        <v>0</v>
      </c>
      <c r="Q211" s="154">
        <v>1.8480000000000001</v>
      </c>
      <c r="R211" s="154">
        <f>Q211*H211</f>
        <v>10.348800000000001</v>
      </c>
      <c r="S211" s="154">
        <v>0</v>
      </c>
      <c r="T211" s="155">
        <f>S211*H211</f>
        <v>0</v>
      </c>
      <c r="U211" s="31"/>
      <c r="V211" s="31"/>
      <c r="W211" s="31"/>
      <c r="X211" s="31"/>
      <c r="Y211" s="31"/>
      <c r="Z211" s="31"/>
      <c r="AA211" s="31"/>
      <c r="AB211" s="31"/>
      <c r="AC211" s="31"/>
      <c r="AD211" s="31"/>
      <c r="AE211" s="31"/>
      <c r="AR211" s="156" t="s">
        <v>132</v>
      </c>
      <c r="AT211" s="156" t="s">
        <v>128</v>
      </c>
      <c r="AU211" s="156" t="s">
        <v>133</v>
      </c>
      <c r="AY211" s="16" t="s">
        <v>124</v>
      </c>
      <c r="BE211" s="157">
        <f>IF(N211="základní",J211,0)</f>
        <v>0</v>
      </c>
      <c r="BF211" s="157">
        <f>IF(N211="snížená",J211,0)</f>
        <v>0</v>
      </c>
      <c r="BG211" s="157">
        <f>IF(N211="zákl. přenesená",J211,0)</f>
        <v>0</v>
      </c>
      <c r="BH211" s="157">
        <f>IF(N211="sníž. přenesená",J211,0)</f>
        <v>0</v>
      </c>
      <c r="BI211" s="157">
        <f>IF(N211="nulová",J211,0)</f>
        <v>0</v>
      </c>
      <c r="BJ211" s="16" t="s">
        <v>82</v>
      </c>
      <c r="BK211" s="157">
        <f>ROUND(I211*H211,2)</f>
        <v>0</v>
      </c>
      <c r="BL211" s="16" t="s">
        <v>132</v>
      </c>
      <c r="BM211" s="156" t="s">
        <v>380</v>
      </c>
    </row>
    <row r="212" spans="1:65" s="13" customFormat="1" ht="20.399999999999999">
      <c r="B212" s="158"/>
      <c r="D212" s="159" t="s">
        <v>135</v>
      </c>
      <c r="E212" s="160" t="s">
        <v>1</v>
      </c>
      <c r="F212" s="161" t="s">
        <v>381</v>
      </c>
      <c r="H212" s="162">
        <v>5.6</v>
      </c>
      <c r="I212" s="163"/>
      <c r="L212" s="158"/>
      <c r="M212" s="164"/>
      <c r="N212" s="165"/>
      <c r="O212" s="165"/>
      <c r="P212" s="165"/>
      <c r="Q212" s="165"/>
      <c r="R212" s="165"/>
      <c r="S212" s="165"/>
      <c r="T212" s="166"/>
      <c r="AT212" s="160" t="s">
        <v>135</v>
      </c>
      <c r="AU212" s="160" t="s">
        <v>133</v>
      </c>
      <c r="AV212" s="13" t="s">
        <v>84</v>
      </c>
      <c r="AW212" s="13" t="s">
        <v>30</v>
      </c>
      <c r="AX212" s="13" t="s">
        <v>82</v>
      </c>
      <c r="AY212" s="160" t="s">
        <v>124</v>
      </c>
    </row>
    <row r="213" spans="1:65" s="12" customFormat="1" ht="22.8" customHeight="1">
      <c r="B213" s="130"/>
      <c r="D213" s="131" t="s">
        <v>73</v>
      </c>
      <c r="E213" s="141" t="s">
        <v>165</v>
      </c>
      <c r="F213" s="141" t="s">
        <v>382</v>
      </c>
      <c r="I213" s="133"/>
      <c r="J213" s="142">
        <f>BK213</f>
        <v>0</v>
      </c>
      <c r="L213" s="130"/>
      <c r="M213" s="135"/>
      <c r="N213" s="136"/>
      <c r="O213" s="136"/>
      <c r="P213" s="137">
        <f>P214+P223</f>
        <v>0</v>
      </c>
      <c r="Q213" s="136"/>
      <c r="R213" s="137">
        <f>R214+R223</f>
        <v>0.67512399999999995</v>
      </c>
      <c r="S213" s="136"/>
      <c r="T213" s="138">
        <f>T214+T223</f>
        <v>0</v>
      </c>
      <c r="AR213" s="131" t="s">
        <v>82</v>
      </c>
      <c r="AT213" s="139" t="s">
        <v>73</v>
      </c>
      <c r="AU213" s="139" t="s">
        <v>82</v>
      </c>
      <c r="AY213" s="131" t="s">
        <v>124</v>
      </c>
      <c r="BK213" s="140">
        <f>BK214+BK223</f>
        <v>0</v>
      </c>
    </row>
    <row r="214" spans="1:65" s="12" customFormat="1" ht="20.85" customHeight="1">
      <c r="B214" s="130"/>
      <c r="D214" s="131" t="s">
        <v>73</v>
      </c>
      <c r="E214" s="141" t="s">
        <v>383</v>
      </c>
      <c r="F214" s="141" t="s">
        <v>384</v>
      </c>
      <c r="I214" s="133"/>
      <c r="J214" s="142">
        <f>BK214</f>
        <v>0</v>
      </c>
      <c r="L214" s="130"/>
      <c r="M214" s="135"/>
      <c r="N214" s="136"/>
      <c r="O214" s="136"/>
      <c r="P214" s="137">
        <f>SUM(P215:P222)</f>
        <v>0</v>
      </c>
      <c r="Q214" s="136"/>
      <c r="R214" s="137">
        <f>SUM(R215:R222)</f>
        <v>0.55934799999999996</v>
      </c>
      <c r="S214" s="136"/>
      <c r="T214" s="138">
        <f>SUM(T215:T222)</f>
        <v>0</v>
      </c>
      <c r="AR214" s="131" t="s">
        <v>82</v>
      </c>
      <c r="AT214" s="139" t="s">
        <v>73</v>
      </c>
      <c r="AU214" s="139" t="s">
        <v>84</v>
      </c>
      <c r="AY214" s="131" t="s">
        <v>124</v>
      </c>
      <c r="BK214" s="140">
        <f>SUM(BK215:BK222)</f>
        <v>0</v>
      </c>
    </row>
    <row r="215" spans="1:65" s="2" customFormat="1" ht="33" customHeight="1">
      <c r="A215" s="31"/>
      <c r="B215" s="143"/>
      <c r="C215" s="144" t="s">
        <v>385</v>
      </c>
      <c r="D215" s="144" t="s">
        <v>128</v>
      </c>
      <c r="E215" s="145" t="s">
        <v>386</v>
      </c>
      <c r="F215" s="146" t="s">
        <v>387</v>
      </c>
      <c r="G215" s="147" t="s">
        <v>388</v>
      </c>
      <c r="H215" s="148">
        <v>18.8</v>
      </c>
      <c r="I215" s="149"/>
      <c r="J215" s="150">
        <f>ROUND(I215*H215,2)</f>
        <v>0</v>
      </c>
      <c r="K215" s="151"/>
      <c r="L215" s="32"/>
      <c r="M215" s="152" t="s">
        <v>1</v>
      </c>
      <c r="N215" s="153" t="s">
        <v>39</v>
      </c>
      <c r="O215" s="57"/>
      <c r="P215" s="154">
        <f>O215*H215</f>
        <v>0</v>
      </c>
      <c r="Q215" s="154">
        <v>3.0000000000000001E-5</v>
      </c>
      <c r="R215" s="154">
        <f>Q215*H215</f>
        <v>5.6400000000000005E-4</v>
      </c>
      <c r="S215" s="154">
        <v>0</v>
      </c>
      <c r="T215" s="155">
        <f>S215*H215</f>
        <v>0</v>
      </c>
      <c r="U215" s="31"/>
      <c r="V215" s="31"/>
      <c r="W215" s="31"/>
      <c r="X215" s="31"/>
      <c r="Y215" s="31"/>
      <c r="Z215" s="31"/>
      <c r="AA215" s="31"/>
      <c r="AB215" s="31"/>
      <c r="AC215" s="31"/>
      <c r="AD215" s="31"/>
      <c r="AE215" s="31"/>
      <c r="AR215" s="156" t="s">
        <v>132</v>
      </c>
      <c r="AT215" s="156" t="s">
        <v>128</v>
      </c>
      <c r="AU215" s="156" t="s">
        <v>133</v>
      </c>
      <c r="AY215" s="16" t="s">
        <v>124</v>
      </c>
      <c r="BE215" s="157">
        <f>IF(N215="základní",J215,0)</f>
        <v>0</v>
      </c>
      <c r="BF215" s="157">
        <f>IF(N215="snížená",J215,0)</f>
        <v>0</v>
      </c>
      <c r="BG215" s="157">
        <f>IF(N215="zákl. přenesená",J215,0)</f>
        <v>0</v>
      </c>
      <c r="BH215" s="157">
        <f>IF(N215="sníž. přenesená",J215,0)</f>
        <v>0</v>
      </c>
      <c r="BI215" s="157">
        <f>IF(N215="nulová",J215,0)</f>
        <v>0</v>
      </c>
      <c r="BJ215" s="16" t="s">
        <v>82</v>
      </c>
      <c r="BK215" s="157">
        <f>ROUND(I215*H215,2)</f>
        <v>0</v>
      </c>
      <c r="BL215" s="16" t="s">
        <v>132</v>
      </c>
      <c r="BM215" s="156" t="s">
        <v>389</v>
      </c>
    </row>
    <row r="216" spans="1:65" s="13" customFormat="1" ht="10.199999999999999">
      <c r="B216" s="158"/>
      <c r="D216" s="159" t="s">
        <v>135</v>
      </c>
      <c r="E216" s="160" t="s">
        <v>1</v>
      </c>
      <c r="F216" s="161" t="s">
        <v>390</v>
      </c>
      <c r="H216" s="162">
        <v>18.8</v>
      </c>
      <c r="I216" s="163"/>
      <c r="L216" s="158"/>
      <c r="M216" s="164"/>
      <c r="N216" s="165"/>
      <c r="O216" s="165"/>
      <c r="P216" s="165"/>
      <c r="Q216" s="165"/>
      <c r="R216" s="165"/>
      <c r="S216" s="165"/>
      <c r="T216" s="166"/>
      <c r="AT216" s="160" t="s">
        <v>135</v>
      </c>
      <c r="AU216" s="160" t="s">
        <v>133</v>
      </c>
      <c r="AV216" s="13" t="s">
        <v>84</v>
      </c>
      <c r="AW216" s="13" t="s">
        <v>30</v>
      </c>
      <c r="AX216" s="13" t="s">
        <v>82</v>
      </c>
      <c r="AY216" s="160" t="s">
        <v>124</v>
      </c>
    </row>
    <row r="217" spans="1:65" s="2" customFormat="1" ht="24.15" customHeight="1">
      <c r="A217" s="31"/>
      <c r="B217" s="143"/>
      <c r="C217" s="182" t="s">
        <v>391</v>
      </c>
      <c r="D217" s="182" t="s">
        <v>226</v>
      </c>
      <c r="E217" s="183" t="s">
        <v>392</v>
      </c>
      <c r="F217" s="184" t="s">
        <v>393</v>
      </c>
      <c r="G217" s="185" t="s">
        <v>388</v>
      </c>
      <c r="H217" s="186">
        <v>18.8</v>
      </c>
      <c r="I217" s="187"/>
      <c r="J217" s="188">
        <f>ROUND(I217*H217,2)</f>
        <v>0</v>
      </c>
      <c r="K217" s="189"/>
      <c r="L217" s="190"/>
      <c r="M217" s="191" t="s">
        <v>1</v>
      </c>
      <c r="N217" s="192" t="s">
        <v>39</v>
      </c>
      <c r="O217" s="57"/>
      <c r="P217" s="154">
        <f>O217*H217</f>
        <v>0</v>
      </c>
      <c r="Q217" s="154">
        <v>8.1799999999999998E-3</v>
      </c>
      <c r="R217" s="154">
        <f>Q217*H217</f>
        <v>0.153784</v>
      </c>
      <c r="S217" s="154">
        <v>0</v>
      </c>
      <c r="T217" s="155">
        <f>S217*H217</f>
        <v>0</v>
      </c>
      <c r="U217" s="31"/>
      <c r="V217" s="31"/>
      <c r="W217" s="31"/>
      <c r="X217" s="31"/>
      <c r="Y217" s="31"/>
      <c r="Z217" s="31"/>
      <c r="AA217" s="31"/>
      <c r="AB217" s="31"/>
      <c r="AC217" s="31"/>
      <c r="AD217" s="31"/>
      <c r="AE217" s="31"/>
      <c r="AR217" s="156" t="s">
        <v>165</v>
      </c>
      <c r="AT217" s="156" t="s">
        <v>226</v>
      </c>
      <c r="AU217" s="156" t="s">
        <v>133</v>
      </c>
      <c r="AY217" s="16" t="s">
        <v>124</v>
      </c>
      <c r="BE217" s="157">
        <f>IF(N217="základní",J217,0)</f>
        <v>0</v>
      </c>
      <c r="BF217" s="157">
        <f>IF(N217="snížená",J217,0)</f>
        <v>0</v>
      </c>
      <c r="BG217" s="157">
        <f>IF(N217="zákl. přenesená",J217,0)</f>
        <v>0</v>
      </c>
      <c r="BH217" s="157">
        <f>IF(N217="sníž. přenesená",J217,0)</f>
        <v>0</v>
      </c>
      <c r="BI217" s="157">
        <f>IF(N217="nulová",J217,0)</f>
        <v>0</v>
      </c>
      <c r="BJ217" s="16" t="s">
        <v>82</v>
      </c>
      <c r="BK217" s="157">
        <f>ROUND(I217*H217,2)</f>
        <v>0</v>
      </c>
      <c r="BL217" s="16" t="s">
        <v>132</v>
      </c>
      <c r="BM217" s="156" t="s">
        <v>394</v>
      </c>
    </row>
    <row r="218" spans="1:65" s="13" customFormat="1" ht="10.199999999999999">
      <c r="B218" s="158"/>
      <c r="D218" s="159" t="s">
        <v>135</v>
      </c>
      <c r="E218" s="160" t="s">
        <v>1</v>
      </c>
      <c r="F218" s="161" t="s">
        <v>390</v>
      </c>
      <c r="H218" s="162">
        <v>18.8</v>
      </c>
      <c r="I218" s="163"/>
      <c r="L218" s="158"/>
      <c r="M218" s="164"/>
      <c r="N218" s="165"/>
      <c r="O218" s="165"/>
      <c r="P218" s="165"/>
      <c r="Q218" s="165"/>
      <c r="R218" s="165"/>
      <c r="S218" s="165"/>
      <c r="T218" s="166"/>
      <c r="AT218" s="160" t="s">
        <v>135</v>
      </c>
      <c r="AU218" s="160" t="s">
        <v>133</v>
      </c>
      <c r="AV218" s="13" t="s">
        <v>84</v>
      </c>
      <c r="AW218" s="13" t="s">
        <v>30</v>
      </c>
      <c r="AX218" s="13" t="s">
        <v>82</v>
      </c>
      <c r="AY218" s="160" t="s">
        <v>124</v>
      </c>
    </row>
    <row r="219" spans="1:65" s="2" customFormat="1" ht="24.15" customHeight="1">
      <c r="A219" s="31"/>
      <c r="B219" s="143"/>
      <c r="C219" s="182" t="s">
        <v>395</v>
      </c>
      <c r="D219" s="182" t="s">
        <v>226</v>
      </c>
      <c r="E219" s="183" t="s">
        <v>396</v>
      </c>
      <c r="F219" s="184" t="s">
        <v>397</v>
      </c>
      <c r="G219" s="185" t="s">
        <v>398</v>
      </c>
      <c r="H219" s="186">
        <v>9</v>
      </c>
      <c r="I219" s="187"/>
      <c r="J219" s="188">
        <f>ROUND(I219*H219,2)</f>
        <v>0</v>
      </c>
      <c r="K219" s="189"/>
      <c r="L219" s="190"/>
      <c r="M219" s="191" t="s">
        <v>1</v>
      </c>
      <c r="N219" s="192" t="s">
        <v>39</v>
      </c>
      <c r="O219" s="57"/>
      <c r="P219" s="154">
        <f>O219*H219</f>
        <v>0</v>
      </c>
      <c r="Q219" s="154">
        <v>4.4999999999999998E-2</v>
      </c>
      <c r="R219" s="154">
        <f>Q219*H219</f>
        <v>0.40499999999999997</v>
      </c>
      <c r="S219" s="154">
        <v>0</v>
      </c>
      <c r="T219" s="155">
        <f>S219*H219</f>
        <v>0</v>
      </c>
      <c r="U219" s="31"/>
      <c r="V219" s="31"/>
      <c r="W219" s="31"/>
      <c r="X219" s="31"/>
      <c r="Y219" s="31"/>
      <c r="Z219" s="31"/>
      <c r="AA219" s="31"/>
      <c r="AB219" s="31"/>
      <c r="AC219" s="31"/>
      <c r="AD219" s="31"/>
      <c r="AE219" s="31"/>
      <c r="AR219" s="156" t="s">
        <v>165</v>
      </c>
      <c r="AT219" s="156" t="s">
        <v>226</v>
      </c>
      <c r="AU219" s="156" t="s">
        <v>133</v>
      </c>
      <c r="AY219" s="16" t="s">
        <v>124</v>
      </c>
      <c r="BE219" s="157">
        <f>IF(N219="základní",J219,0)</f>
        <v>0</v>
      </c>
      <c r="BF219" s="157">
        <f>IF(N219="snížená",J219,0)</f>
        <v>0</v>
      </c>
      <c r="BG219" s="157">
        <f>IF(N219="zákl. přenesená",J219,0)</f>
        <v>0</v>
      </c>
      <c r="BH219" s="157">
        <f>IF(N219="sníž. přenesená",J219,0)</f>
        <v>0</v>
      </c>
      <c r="BI219" s="157">
        <f>IF(N219="nulová",J219,0)</f>
        <v>0</v>
      </c>
      <c r="BJ219" s="16" t="s">
        <v>82</v>
      </c>
      <c r="BK219" s="157">
        <f>ROUND(I219*H219,2)</f>
        <v>0</v>
      </c>
      <c r="BL219" s="16" t="s">
        <v>132</v>
      </c>
      <c r="BM219" s="156" t="s">
        <v>399</v>
      </c>
    </row>
    <row r="220" spans="1:65" s="13" customFormat="1" ht="10.199999999999999">
      <c r="B220" s="158"/>
      <c r="D220" s="159" t="s">
        <v>135</v>
      </c>
      <c r="E220" s="160" t="s">
        <v>1</v>
      </c>
      <c r="F220" s="161" t="s">
        <v>400</v>
      </c>
      <c r="H220" s="162">
        <v>9</v>
      </c>
      <c r="I220" s="163"/>
      <c r="L220" s="158"/>
      <c r="M220" s="164"/>
      <c r="N220" s="165"/>
      <c r="O220" s="165"/>
      <c r="P220" s="165"/>
      <c r="Q220" s="165"/>
      <c r="R220" s="165"/>
      <c r="S220" s="165"/>
      <c r="T220" s="166"/>
      <c r="AT220" s="160" t="s">
        <v>135</v>
      </c>
      <c r="AU220" s="160" t="s">
        <v>133</v>
      </c>
      <c r="AV220" s="13" t="s">
        <v>84</v>
      </c>
      <c r="AW220" s="13" t="s">
        <v>30</v>
      </c>
      <c r="AX220" s="13" t="s">
        <v>82</v>
      </c>
      <c r="AY220" s="160" t="s">
        <v>124</v>
      </c>
    </row>
    <row r="221" spans="1:65" s="2" customFormat="1" ht="16.5" customHeight="1">
      <c r="A221" s="31"/>
      <c r="B221" s="143"/>
      <c r="C221" s="144" t="s">
        <v>401</v>
      </c>
      <c r="D221" s="144" t="s">
        <v>128</v>
      </c>
      <c r="E221" s="145" t="s">
        <v>402</v>
      </c>
      <c r="F221" s="146" t="s">
        <v>403</v>
      </c>
      <c r="G221" s="147" t="s">
        <v>398</v>
      </c>
      <c r="H221" s="148">
        <v>9</v>
      </c>
      <c r="I221" s="149"/>
      <c r="J221" s="150">
        <f>ROUND(I221*H221,2)</f>
        <v>0</v>
      </c>
      <c r="K221" s="151"/>
      <c r="L221" s="32"/>
      <c r="M221" s="152" t="s">
        <v>1</v>
      </c>
      <c r="N221" s="153" t="s">
        <v>39</v>
      </c>
      <c r="O221" s="57"/>
      <c r="P221" s="154">
        <f>O221*H221</f>
        <v>0</v>
      </c>
      <c r="Q221" s="154">
        <v>0</v>
      </c>
      <c r="R221" s="154">
        <f>Q221*H221</f>
        <v>0</v>
      </c>
      <c r="S221" s="154">
        <v>0</v>
      </c>
      <c r="T221" s="155">
        <f>S221*H221</f>
        <v>0</v>
      </c>
      <c r="U221" s="31"/>
      <c r="V221" s="31"/>
      <c r="W221" s="31"/>
      <c r="X221" s="31"/>
      <c r="Y221" s="31"/>
      <c r="Z221" s="31"/>
      <c r="AA221" s="31"/>
      <c r="AB221" s="31"/>
      <c r="AC221" s="31"/>
      <c r="AD221" s="31"/>
      <c r="AE221" s="31"/>
      <c r="AR221" s="156" t="s">
        <v>132</v>
      </c>
      <c r="AT221" s="156" t="s">
        <v>128</v>
      </c>
      <c r="AU221" s="156" t="s">
        <v>133</v>
      </c>
      <c r="AY221" s="16" t="s">
        <v>124</v>
      </c>
      <c r="BE221" s="157">
        <f>IF(N221="základní",J221,0)</f>
        <v>0</v>
      </c>
      <c r="BF221" s="157">
        <f>IF(N221="snížená",J221,0)</f>
        <v>0</v>
      </c>
      <c r="BG221" s="157">
        <f>IF(N221="zákl. přenesená",J221,0)</f>
        <v>0</v>
      </c>
      <c r="BH221" s="157">
        <f>IF(N221="sníž. přenesená",J221,0)</f>
        <v>0</v>
      </c>
      <c r="BI221" s="157">
        <f>IF(N221="nulová",J221,0)</f>
        <v>0</v>
      </c>
      <c r="BJ221" s="16" t="s">
        <v>82</v>
      </c>
      <c r="BK221" s="157">
        <f>ROUND(I221*H221,2)</f>
        <v>0</v>
      </c>
      <c r="BL221" s="16" t="s">
        <v>132</v>
      </c>
      <c r="BM221" s="156" t="s">
        <v>404</v>
      </c>
    </row>
    <row r="222" spans="1:65" s="13" customFormat="1" ht="10.199999999999999">
      <c r="B222" s="158"/>
      <c r="D222" s="159" t="s">
        <v>135</v>
      </c>
      <c r="E222" s="160" t="s">
        <v>1</v>
      </c>
      <c r="F222" s="161" t="s">
        <v>171</v>
      </c>
      <c r="H222" s="162">
        <v>9</v>
      </c>
      <c r="I222" s="163"/>
      <c r="L222" s="158"/>
      <c r="M222" s="164"/>
      <c r="N222" s="165"/>
      <c r="O222" s="165"/>
      <c r="P222" s="165"/>
      <c r="Q222" s="165"/>
      <c r="R222" s="165"/>
      <c r="S222" s="165"/>
      <c r="T222" s="166"/>
      <c r="AT222" s="160" t="s">
        <v>135</v>
      </c>
      <c r="AU222" s="160" t="s">
        <v>133</v>
      </c>
      <c r="AV222" s="13" t="s">
        <v>84</v>
      </c>
      <c r="AW222" s="13" t="s">
        <v>30</v>
      </c>
      <c r="AX222" s="13" t="s">
        <v>82</v>
      </c>
      <c r="AY222" s="160" t="s">
        <v>124</v>
      </c>
    </row>
    <row r="223" spans="1:65" s="12" customFormat="1" ht="20.85" customHeight="1">
      <c r="B223" s="130"/>
      <c r="D223" s="131" t="s">
        <v>73</v>
      </c>
      <c r="E223" s="141" t="s">
        <v>405</v>
      </c>
      <c r="F223" s="141" t="s">
        <v>406</v>
      </c>
      <c r="I223" s="133"/>
      <c r="J223" s="142">
        <f>BK223</f>
        <v>0</v>
      </c>
      <c r="L223" s="130"/>
      <c r="M223" s="135"/>
      <c r="N223" s="136"/>
      <c r="O223" s="136"/>
      <c r="P223" s="137">
        <f>SUM(P224:P227)</f>
        <v>0</v>
      </c>
      <c r="Q223" s="136"/>
      <c r="R223" s="137">
        <f>SUM(R224:R227)</f>
        <v>0.115776</v>
      </c>
      <c r="S223" s="136"/>
      <c r="T223" s="138">
        <f>SUM(T224:T227)</f>
        <v>0</v>
      </c>
      <c r="AR223" s="131" t="s">
        <v>82</v>
      </c>
      <c r="AT223" s="139" t="s">
        <v>73</v>
      </c>
      <c r="AU223" s="139" t="s">
        <v>84</v>
      </c>
      <c r="AY223" s="131" t="s">
        <v>124</v>
      </c>
      <c r="BK223" s="140">
        <f>SUM(BK224:BK227)</f>
        <v>0</v>
      </c>
    </row>
    <row r="224" spans="1:65" s="2" customFormat="1" ht="24.15" customHeight="1">
      <c r="A224" s="31"/>
      <c r="B224" s="143"/>
      <c r="C224" s="144" t="s">
        <v>407</v>
      </c>
      <c r="D224" s="144" t="s">
        <v>128</v>
      </c>
      <c r="E224" s="145" t="s">
        <v>408</v>
      </c>
      <c r="F224" s="146" t="s">
        <v>409</v>
      </c>
      <c r="G224" s="147" t="s">
        <v>131</v>
      </c>
      <c r="H224" s="148">
        <v>6.5590000000000002</v>
      </c>
      <c r="I224" s="149"/>
      <c r="J224" s="150">
        <f>ROUND(I224*H224,2)</f>
        <v>0</v>
      </c>
      <c r="K224" s="151"/>
      <c r="L224" s="32"/>
      <c r="M224" s="152" t="s">
        <v>1</v>
      </c>
      <c r="N224" s="153" t="s">
        <v>39</v>
      </c>
      <c r="O224" s="57"/>
      <c r="P224" s="154">
        <f>O224*H224</f>
        <v>0</v>
      </c>
      <c r="Q224" s="154">
        <v>0</v>
      </c>
      <c r="R224" s="154">
        <f>Q224*H224</f>
        <v>0</v>
      </c>
      <c r="S224" s="154">
        <v>0</v>
      </c>
      <c r="T224" s="155">
        <f>S224*H224</f>
        <v>0</v>
      </c>
      <c r="U224" s="31"/>
      <c r="V224" s="31"/>
      <c r="W224" s="31"/>
      <c r="X224" s="31"/>
      <c r="Y224" s="31"/>
      <c r="Z224" s="31"/>
      <c r="AA224" s="31"/>
      <c r="AB224" s="31"/>
      <c r="AC224" s="31"/>
      <c r="AD224" s="31"/>
      <c r="AE224" s="31"/>
      <c r="AR224" s="156" t="s">
        <v>132</v>
      </c>
      <c r="AT224" s="156" t="s">
        <v>128</v>
      </c>
      <c r="AU224" s="156" t="s">
        <v>133</v>
      </c>
      <c r="AY224" s="16" t="s">
        <v>124</v>
      </c>
      <c r="BE224" s="157">
        <f>IF(N224="základní",J224,0)</f>
        <v>0</v>
      </c>
      <c r="BF224" s="157">
        <f>IF(N224="snížená",J224,0)</f>
        <v>0</v>
      </c>
      <c r="BG224" s="157">
        <f>IF(N224="zákl. přenesená",J224,0)</f>
        <v>0</v>
      </c>
      <c r="BH224" s="157">
        <f>IF(N224="sníž. přenesená",J224,0)</f>
        <v>0</v>
      </c>
      <c r="BI224" s="157">
        <f>IF(N224="nulová",J224,0)</f>
        <v>0</v>
      </c>
      <c r="BJ224" s="16" t="s">
        <v>82</v>
      </c>
      <c r="BK224" s="157">
        <f>ROUND(I224*H224,2)</f>
        <v>0</v>
      </c>
      <c r="BL224" s="16" t="s">
        <v>132</v>
      </c>
      <c r="BM224" s="156" t="s">
        <v>410</v>
      </c>
    </row>
    <row r="225" spans="1:65" s="13" customFormat="1" ht="10.199999999999999">
      <c r="B225" s="158"/>
      <c r="D225" s="159" t="s">
        <v>135</v>
      </c>
      <c r="E225" s="160" t="s">
        <v>1</v>
      </c>
      <c r="F225" s="161" t="s">
        <v>411</v>
      </c>
      <c r="H225" s="162">
        <v>6.5590000000000002</v>
      </c>
      <c r="I225" s="163"/>
      <c r="L225" s="158"/>
      <c r="M225" s="164"/>
      <c r="N225" s="165"/>
      <c r="O225" s="165"/>
      <c r="P225" s="165"/>
      <c r="Q225" s="165"/>
      <c r="R225" s="165"/>
      <c r="S225" s="165"/>
      <c r="T225" s="166"/>
      <c r="AT225" s="160" t="s">
        <v>135</v>
      </c>
      <c r="AU225" s="160" t="s">
        <v>133</v>
      </c>
      <c r="AV225" s="13" t="s">
        <v>84</v>
      </c>
      <c r="AW225" s="13" t="s">
        <v>30</v>
      </c>
      <c r="AX225" s="13" t="s">
        <v>82</v>
      </c>
      <c r="AY225" s="160" t="s">
        <v>124</v>
      </c>
    </row>
    <row r="226" spans="1:65" s="2" customFormat="1" ht="21.75" customHeight="1">
      <c r="A226" s="31"/>
      <c r="B226" s="143"/>
      <c r="C226" s="144" t="s">
        <v>412</v>
      </c>
      <c r="D226" s="144" t="s">
        <v>128</v>
      </c>
      <c r="E226" s="145" t="s">
        <v>413</v>
      </c>
      <c r="F226" s="146" t="s">
        <v>414</v>
      </c>
      <c r="G226" s="147" t="s">
        <v>184</v>
      </c>
      <c r="H226" s="148">
        <v>28.8</v>
      </c>
      <c r="I226" s="149"/>
      <c r="J226" s="150">
        <f>ROUND(I226*H226,2)</f>
        <v>0</v>
      </c>
      <c r="K226" s="151"/>
      <c r="L226" s="32"/>
      <c r="M226" s="152" t="s">
        <v>1</v>
      </c>
      <c r="N226" s="153" t="s">
        <v>39</v>
      </c>
      <c r="O226" s="57"/>
      <c r="P226" s="154">
        <f>O226*H226</f>
        <v>0</v>
      </c>
      <c r="Q226" s="154">
        <v>4.0200000000000001E-3</v>
      </c>
      <c r="R226" s="154">
        <f>Q226*H226</f>
        <v>0.115776</v>
      </c>
      <c r="S226" s="154">
        <v>0</v>
      </c>
      <c r="T226" s="155">
        <f>S226*H226</f>
        <v>0</v>
      </c>
      <c r="U226" s="31"/>
      <c r="V226" s="31"/>
      <c r="W226" s="31"/>
      <c r="X226" s="31"/>
      <c r="Y226" s="31"/>
      <c r="Z226" s="31"/>
      <c r="AA226" s="31"/>
      <c r="AB226" s="31"/>
      <c r="AC226" s="31"/>
      <c r="AD226" s="31"/>
      <c r="AE226" s="31"/>
      <c r="AR226" s="156" t="s">
        <v>132</v>
      </c>
      <c r="AT226" s="156" t="s">
        <v>128</v>
      </c>
      <c r="AU226" s="156" t="s">
        <v>133</v>
      </c>
      <c r="AY226" s="16" t="s">
        <v>124</v>
      </c>
      <c r="BE226" s="157">
        <f>IF(N226="základní",J226,0)</f>
        <v>0</v>
      </c>
      <c r="BF226" s="157">
        <f>IF(N226="snížená",J226,0)</f>
        <v>0</v>
      </c>
      <c r="BG226" s="157">
        <f>IF(N226="zákl. přenesená",J226,0)</f>
        <v>0</v>
      </c>
      <c r="BH226" s="157">
        <f>IF(N226="sníž. přenesená",J226,0)</f>
        <v>0</v>
      </c>
      <c r="BI226" s="157">
        <f>IF(N226="nulová",J226,0)</f>
        <v>0</v>
      </c>
      <c r="BJ226" s="16" t="s">
        <v>82</v>
      </c>
      <c r="BK226" s="157">
        <f>ROUND(I226*H226,2)</f>
        <v>0</v>
      </c>
      <c r="BL226" s="16" t="s">
        <v>132</v>
      </c>
      <c r="BM226" s="156" t="s">
        <v>415</v>
      </c>
    </row>
    <row r="227" spans="1:65" s="13" customFormat="1" ht="10.199999999999999">
      <c r="B227" s="158"/>
      <c r="D227" s="159" t="s">
        <v>135</v>
      </c>
      <c r="E227" s="160" t="s">
        <v>1</v>
      </c>
      <c r="F227" s="161" t="s">
        <v>416</v>
      </c>
      <c r="H227" s="162">
        <v>28.8</v>
      </c>
      <c r="I227" s="163"/>
      <c r="L227" s="158"/>
      <c r="M227" s="164"/>
      <c r="N227" s="165"/>
      <c r="O227" s="165"/>
      <c r="P227" s="165"/>
      <c r="Q227" s="165"/>
      <c r="R227" s="165"/>
      <c r="S227" s="165"/>
      <c r="T227" s="166"/>
      <c r="AT227" s="160" t="s">
        <v>135</v>
      </c>
      <c r="AU227" s="160" t="s">
        <v>133</v>
      </c>
      <c r="AV227" s="13" t="s">
        <v>84</v>
      </c>
      <c r="AW227" s="13" t="s">
        <v>30</v>
      </c>
      <c r="AX227" s="13" t="s">
        <v>82</v>
      </c>
      <c r="AY227" s="160" t="s">
        <v>124</v>
      </c>
    </row>
    <row r="228" spans="1:65" s="12" customFormat="1" ht="22.8" customHeight="1">
      <c r="B228" s="130"/>
      <c r="D228" s="131" t="s">
        <v>73</v>
      </c>
      <c r="E228" s="141" t="s">
        <v>171</v>
      </c>
      <c r="F228" s="141" t="s">
        <v>263</v>
      </c>
      <c r="I228" s="133"/>
      <c r="J228" s="142">
        <f>BK228</f>
        <v>0</v>
      </c>
      <c r="L228" s="130"/>
      <c r="M228" s="135"/>
      <c r="N228" s="136"/>
      <c r="O228" s="136"/>
      <c r="P228" s="137">
        <f>P229+P247+P251+P272+P275</f>
        <v>0</v>
      </c>
      <c r="Q228" s="136"/>
      <c r="R228" s="137">
        <f>R229+R247+R251+R272+R275</f>
        <v>4.3671583399999996</v>
      </c>
      <c r="S228" s="136"/>
      <c r="T228" s="138">
        <f>T229+T247+T251+T272+T275</f>
        <v>0</v>
      </c>
      <c r="AR228" s="131" t="s">
        <v>82</v>
      </c>
      <c r="AT228" s="139" t="s">
        <v>73</v>
      </c>
      <c r="AU228" s="139" t="s">
        <v>82</v>
      </c>
      <c r="AY228" s="131" t="s">
        <v>124</v>
      </c>
      <c r="BK228" s="140">
        <f>BK229+BK247+BK251+BK272+BK275</f>
        <v>0</v>
      </c>
    </row>
    <row r="229" spans="1:65" s="12" customFormat="1" ht="20.85" customHeight="1">
      <c r="B229" s="130"/>
      <c r="D229" s="131" t="s">
        <v>73</v>
      </c>
      <c r="E229" s="141" t="s">
        <v>417</v>
      </c>
      <c r="F229" s="141" t="s">
        <v>418</v>
      </c>
      <c r="I229" s="133"/>
      <c r="J229" s="142">
        <f>BK229</f>
        <v>0</v>
      </c>
      <c r="L229" s="130"/>
      <c r="M229" s="135"/>
      <c r="N229" s="136"/>
      <c r="O229" s="136"/>
      <c r="P229" s="137">
        <f>SUM(P230:P246)</f>
        <v>0</v>
      </c>
      <c r="Q229" s="136"/>
      <c r="R229" s="137">
        <f>SUM(R230:R246)</f>
        <v>2.21178834</v>
      </c>
      <c r="S229" s="136"/>
      <c r="T229" s="138">
        <f>SUM(T230:T246)</f>
        <v>0</v>
      </c>
      <c r="AR229" s="131" t="s">
        <v>82</v>
      </c>
      <c r="AT229" s="139" t="s">
        <v>73</v>
      </c>
      <c r="AU229" s="139" t="s">
        <v>84</v>
      </c>
      <c r="AY229" s="131" t="s">
        <v>124</v>
      </c>
      <c r="BK229" s="140">
        <f>SUM(BK230:BK246)</f>
        <v>0</v>
      </c>
    </row>
    <row r="230" spans="1:65" s="2" customFormat="1" ht="24.15" customHeight="1">
      <c r="A230" s="31"/>
      <c r="B230" s="143"/>
      <c r="C230" s="144" t="s">
        <v>419</v>
      </c>
      <c r="D230" s="144" t="s">
        <v>128</v>
      </c>
      <c r="E230" s="145" t="s">
        <v>420</v>
      </c>
      <c r="F230" s="146" t="s">
        <v>421</v>
      </c>
      <c r="G230" s="147" t="s">
        <v>388</v>
      </c>
      <c r="H230" s="148">
        <v>9.1</v>
      </c>
      <c r="I230" s="149"/>
      <c r="J230" s="150">
        <f>ROUND(I230*H230,2)</f>
        <v>0</v>
      </c>
      <c r="K230" s="151"/>
      <c r="L230" s="32"/>
      <c r="M230" s="152" t="s">
        <v>1</v>
      </c>
      <c r="N230" s="153" t="s">
        <v>39</v>
      </c>
      <c r="O230" s="57"/>
      <c r="P230" s="154">
        <f>O230*H230</f>
        <v>0</v>
      </c>
      <c r="Q230" s="154">
        <v>1.67E-3</v>
      </c>
      <c r="R230" s="154">
        <f>Q230*H230</f>
        <v>1.5197E-2</v>
      </c>
      <c r="S230" s="154">
        <v>0</v>
      </c>
      <c r="T230" s="155">
        <f>S230*H230</f>
        <v>0</v>
      </c>
      <c r="U230" s="31"/>
      <c r="V230" s="31"/>
      <c r="W230" s="31"/>
      <c r="X230" s="31"/>
      <c r="Y230" s="31"/>
      <c r="Z230" s="31"/>
      <c r="AA230" s="31"/>
      <c r="AB230" s="31"/>
      <c r="AC230" s="31"/>
      <c r="AD230" s="31"/>
      <c r="AE230" s="31"/>
      <c r="AR230" s="156" t="s">
        <v>132</v>
      </c>
      <c r="AT230" s="156" t="s">
        <v>128</v>
      </c>
      <c r="AU230" s="156" t="s">
        <v>133</v>
      </c>
      <c r="AY230" s="16" t="s">
        <v>124</v>
      </c>
      <c r="BE230" s="157">
        <f>IF(N230="základní",J230,0)</f>
        <v>0</v>
      </c>
      <c r="BF230" s="157">
        <f>IF(N230="snížená",J230,0)</f>
        <v>0</v>
      </c>
      <c r="BG230" s="157">
        <f>IF(N230="zákl. přenesená",J230,0)</f>
        <v>0</v>
      </c>
      <c r="BH230" s="157">
        <f>IF(N230="sníž. přenesená",J230,0)</f>
        <v>0</v>
      </c>
      <c r="BI230" s="157">
        <f>IF(N230="nulová",J230,0)</f>
        <v>0</v>
      </c>
      <c r="BJ230" s="16" t="s">
        <v>82</v>
      </c>
      <c r="BK230" s="157">
        <f>ROUND(I230*H230,2)</f>
        <v>0</v>
      </c>
      <c r="BL230" s="16" t="s">
        <v>132</v>
      </c>
      <c r="BM230" s="156" t="s">
        <v>422</v>
      </c>
    </row>
    <row r="231" spans="1:65" s="13" customFormat="1" ht="10.199999999999999">
      <c r="B231" s="158"/>
      <c r="D231" s="159" t="s">
        <v>135</v>
      </c>
      <c r="E231" s="160" t="s">
        <v>1</v>
      </c>
      <c r="F231" s="161" t="s">
        <v>423</v>
      </c>
      <c r="H231" s="162">
        <v>9.1</v>
      </c>
      <c r="I231" s="163"/>
      <c r="L231" s="158"/>
      <c r="M231" s="164"/>
      <c r="N231" s="165"/>
      <c r="O231" s="165"/>
      <c r="P231" s="165"/>
      <c r="Q231" s="165"/>
      <c r="R231" s="165"/>
      <c r="S231" s="165"/>
      <c r="T231" s="166"/>
      <c r="AT231" s="160" t="s">
        <v>135</v>
      </c>
      <c r="AU231" s="160" t="s">
        <v>133</v>
      </c>
      <c r="AV231" s="13" t="s">
        <v>84</v>
      </c>
      <c r="AW231" s="13" t="s">
        <v>30</v>
      </c>
      <c r="AX231" s="13" t="s">
        <v>82</v>
      </c>
      <c r="AY231" s="160" t="s">
        <v>124</v>
      </c>
    </row>
    <row r="232" spans="1:65" s="2" customFormat="1" ht="24.15" customHeight="1">
      <c r="A232" s="31"/>
      <c r="B232" s="143"/>
      <c r="C232" s="182" t="s">
        <v>313</v>
      </c>
      <c r="D232" s="182" t="s">
        <v>226</v>
      </c>
      <c r="E232" s="183" t="s">
        <v>424</v>
      </c>
      <c r="F232" s="184" t="s">
        <v>425</v>
      </c>
      <c r="G232" s="185" t="s">
        <v>388</v>
      </c>
      <c r="H232" s="186">
        <v>9.1</v>
      </c>
      <c r="I232" s="187"/>
      <c r="J232" s="188">
        <f>ROUND(I232*H232,2)</f>
        <v>0</v>
      </c>
      <c r="K232" s="189"/>
      <c r="L232" s="190"/>
      <c r="M232" s="191" t="s">
        <v>1</v>
      </c>
      <c r="N232" s="192" t="s">
        <v>39</v>
      </c>
      <c r="O232" s="57"/>
      <c r="P232" s="154">
        <f>O232*H232</f>
        <v>0</v>
      </c>
      <c r="Q232" s="154">
        <v>9.7999999999999997E-4</v>
      </c>
      <c r="R232" s="154">
        <f>Q232*H232</f>
        <v>8.9179999999999988E-3</v>
      </c>
      <c r="S232" s="154">
        <v>0</v>
      </c>
      <c r="T232" s="155">
        <f>S232*H232</f>
        <v>0</v>
      </c>
      <c r="U232" s="31"/>
      <c r="V232" s="31"/>
      <c r="W232" s="31"/>
      <c r="X232" s="31"/>
      <c r="Y232" s="31"/>
      <c r="Z232" s="31"/>
      <c r="AA232" s="31"/>
      <c r="AB232" s="31"/>
      <c r="AC232" s="31"/>
      <c r="AD232" s="31"/>
      <c r="AE232" s="31"/>
      <c r="AR232" s="156" t="s">
        <v>165</v>
      </c>
      <c r="AT232" s="156" t="s">
        <v>226</v>
      </c>
      <c r="AU232" s="156" t="s">
        <v>133</v>
      </c>
      <c r="AY232" s="16" t="s">
        <v>124</v>
      </c>
      <c r="BE232" s="157">
        <f>IF(N232="základní",J232,0)</f>
        <v>0</v>
      </c>
      <c r="BF232" s="157">
        <f>IF(N232="snížená",J232,0)</f>
        <v>0</v>
      </c>
      <c r="BG232" s="157">
        <f>IF(N232="zákl. přenesená",J232,0)</f>
        <v>0</v>
      </c>
      <c r="BH232" s="157">
        <f>IF(N232="sníž. přenesená",J232,0)</f>
        <v>0</v>
      </c>
      <c r="BI232" s="157">
        <f>IF(N232="nulová",J232,0)</f>
        <v>0</v>
      </c>
      <c r="BJ232" s="16" t="s">
        <v>82</v>
      </c>
      <c r="BK232" s="157">
        <f>ROUND(I232*H232,2)</f>
        <v>0</v>
      </c>
      <c r="BL232" s="16" t="s">
        <v>132</v>
      </c>
      <c r="BM232" s="156" t="s">
        <v>426</v>
      </c>
    </row>
    <row r="233" spans="1:65" s="13" customFormat="1" ht="10.199999999999999">
      <c r="B233" s="158"/>
      <c r="D233" s="159" t="s">
        <v>135</v>
      </c>
      <c r="E233" s="160" t="s">
        <v>1</v>
      </c>
      <c r="F233" s="161" t="s">
        <v>427</v>
      </c>
      <c r="H233" s="162">
        <v>9.1</v>
      </c>
      <c r="I233" s="163"/>
      <c r="L233" s="158"/>
      <c r="M233" s="164"/>
      <c r="N233" s="165"/>
      <c r="O233" s="165"/>
      <c r="P233" s="165"/>
      <c r="Q233" s="165"/>
      <c r="R233" s="165"/>
      <c r="S233" s="165"/>
      <c r="T233" s="166"/>
      <c r="AT233" s="160" t="s">
        <v>135</v>
      </c>
      <c r="AU233" s="160" t="s">
        <v>133</v>
      </c>
      <c r="AV233" s="13" t="s">
        <v>84</v>
      </c>
      <c r="AW233" s="13" t="s">
        <v>30</v>
      </c>
      <c r="AX233" s="13" t="s">
        <v>82</v>
      </c>
      <c r="AY233" s="160" t="s">
        <v>124</v>
      </c>
    </row>
    <row r="234" spans="1:65" s="2" customFormat="1" ht="33" customHeight="1">
      <c r="A234" s="31"/>
      <c r="B234" s="143"/>
      <c r="C234" s="144" t="s">
        <v>428</v>
      </c>
      <c r="D234" s="144" t="s">
        <v>128</v>
      </c>
      <c r="E234" s="145" t="s">
        <v>429</v>
      </c>
      <c r="F234" s="146" t="s">
        <v>430</v>
      </c>
      <c r="G234" s="147" t="s">
        <v>388</v>
      </c>
      <c r="H234" s="148">
        <v>2.8260000000000001</v>
      </c>
      <c r="I234" s="149"/>
      <c r="J234" s="150">
        <f>ROUND(I234*H234,2)</f>
        <v>0</v>
      </c>
      <c r="K234" s="151"/>
      <c r="L234" s="32"/>
      <c r="M234" s="152" t="s">
        <v>1</v>
      </c>
      <c r="N234" s="153" t="s">
        <v>39</v>
      </c>
      <c r="O234" s="57"/>
      <c r="P234" s="154">
        <f>O234*H234</f>
        <v>0</v>
      </c>
      <c r="Q234" s="154">
        <v>2.2000000000000001E-4</v>
      </c>
      <c r="R234" s="154">
        <f>Q234*H234</f>
        <v>6.2172000000000009E-4</v>
      </c>
      <c r="S234" s="154">
        <v>0</v>
      </c>
      <c r="T234" s="155">
        <f>S234*H234</f>
        <v>0</v>
      </c>
      <c r="U234" s="31"/>
      <c r="V234" s="31"/>
      <c r="W234" s="31"/>
      <c r="X234" s="31"/>
      <c r="Y234" s="31"/>
      <c r="Z234" s="31"/>
      <c r="AA234" s="31"/>
      <c r="AB234" s="31"/>
      <c r="AC234" s="31"/>
      <c r="AD234" s="31"/>
      <c r="AE234" s="31"/>
      <c r="AR234" s="156" t="s">
        <v>132</v>
      </c>
      <c r="AT234" s="156" t="s">
        <v>128</v>
      </c>
      <c r="AU234" s="156" t="s">
        <v>133</v>
      </c>
      <c r="AY234" s="16" t="s">
        <v>124</v>
      </c>
      <c r="BE234" s="157">
        <f>IF(N234="základní",J234,0)</f>
        <v>0</v>
      </c>
      <c r="BF234" s="157">
        <f>IF(N234="snížená",J234,0)</f>
        <v>0</v>
      </c>
      <c r="BG234" s="157">
        <f>IF(N234="zákl. přenesená",J234,0)</f>
        <v>0</v>
      </c>
      <c r="BH234" s="157">
        <f>IF(N234="sníž. přenesená",J234,0)</f>
        <v>0</v>
      </c>
      <c r="BI234" s="157">
        <f>IF(N234="nulová",J234,0)</f>
        <v>0</v>
      </c>
      <c r="BJ234" s="16" t="s">
        <v>82</v>
      </c>
      <c r="BK234" s="157">
        <f>ROUND(I234*H234,2)</f>
        <v>0</v>
      </c>
      <c r="BL234" s="16" t="s">
        <v>132</v>
      </c>
      <c r="BM234" s="156" t="s">
        <v>431</v>
      </c>
    </row>
    <row r="235" spans="1:65" s="13" customFormat="1" ht="10.199999999999999">
      <c r="B235" s="158"/>
      <c r="D235" s="159" t="s">
        <v>135</v>
      </c>
      <c r="E235" s="160" t="s">
        <v>1</v>
      </c>
      <c r="F235" s="161" t="s">
        <v>432</v>
      </c>
      <c r="H235" s="162">
        <v>2.8260000000000001</v>
      </c>
      <c r="I235" s="163"/>
      <c r="L235" s="158"/>
      <c r="M235" s="164"/>
      <c r="N235" s="165"/>
      <c r="O235" s="165"/>
      <c r="P235" s="165"/>
      <c r="Q235" s="165"/>
      <c r="R235" s="165"/>
      <c r="S235" s="165"/>
      <c r="T235" s="166"/>
      <c r="AT235" s="160" t="s">
        <v>135</v>
      </c>
      <c r="AU235" s="160" t="s">
        <v>133</v>
      </c>
      <c r="AV235" s="13" t="s">
        <v>84</v>
      </c>
      <c r="AW235" s="13" t="s">
        <v>30</v>
      </c>
      <c r="AX235" s="13" t="s">
        <v>82</v>
      </c>
      <c r="AY235" s="160" t="s">
        <v>124</v>
      </c>
    </row>
    <row r="236" spans="1:65" s="2" customFormat="1" ht="24.15" customHeight="1">
      <c r="A236" s="31"/>
      <c r="B236" s="143"/>
      <c r="C236" s="182" t="s">
        <v>433</v>
      </c>
      <c r="D236" s="182" t="s">
        <v>226</v>
      </c>
      <c r="E236" s="183" t="s">
        <v>434</v>
      </c>
      <c r="F236" s="184" t="s">
        <v>435</v>
      </c>
      <c r="G236" s="185" t="s">
        <v>388</v>
      </c>
      <c r="H236" s="186">
        <v>2.8260000000000001</v>
      </c>
      <c r="I236" s="187"/>
      <c r="J236" s="188">
        <f>ROUND(I236*H236,2)</f>
        <v>0</v>
      </c>
      <c r="K236" s="189"/>
      <c r="L236" s="190"/>
      <c r="M236" s="191" t="s">
        <v>1</v>
      </c>
      <c r="N236" s="192" t="s">
        <v>39</v>
      </c>
      <c r="O236" s="57"/>
      <c r="P236" s="154">
        <f>O236*H236</f>
        <v>0</v>
      </c>
      <c r="Q236" s="154">
        <v>3.6999999999999999E-4</v>
      </c>
      <c r="R236" s="154">
        <f>Q236*H236</f>
        <v>1.0456199999999999E-3</v>
      </c>
      <c r="S236" s="154">
        <v>0</v>
      </c>
      <c r="T236" s="155">
        <f>S236*H236</f>
        <v>0</v>
      </c>
      <c r="U236" s="31"/>
      <c r="V236" s="31"/>
      <c r="W236" s="31"/>
      <c r="X236" s="31"/>
      <c r="Y236" s="31"/>
      <c r="Z236" s="31"/>
      <c r="AA236" s="31"/>
      <c r="AB236" s="31"/>
      <c r="AC236" s="31"/>
      <c r="AD236" s="31"/>
      <c r="AE236" s="31"/>
      <c r="AR236" s="156" t="s">
        <v>165</v>
      </c>
      <c r="AT236" s="156" t="s">
        <v>226</v>
      </c>
      <c r="AU236" s="156" t="s">
        <v>133</v>
      </c>
      <c r="AY236" s="16" t="s">
        <v>124</v>
      </c>
      <c r="BE236" s="157">
        <f>IF(N236="základní",J236,0)</f>
        <v>0</v>
      </c>
      <c r="BF236" s="157">
        <f>IF(N236="snížená",J236,0)</f>
        <v>0</v>
      </c>
      <c r="BG236" s="157">
        <f>IF(N236="zákl. přenesená",J236,0)</f>
        <v>0</v>
      </c>
      <c r="BH236" s="157">
        <f>IF(N236="sníž. přenesená",J236,0)</f>
        <v>0</v>
      </c>
      <c r="BI236" s="157">
        <f>IF(N236="nulová",J236,0)</f>
        <v>0</v>
      </c>
      <c r="BJ236" s="16" t="s">
        <v>82</v>
      </c>
      <c r="BK236" s="157">
        <f>ROUND(I236*H236,2)</f>
        <v>0</v>
      </c>
      <c r="BL236" s="16" t="s">
        <v>132</v>
      </c>
      <c r="BM236" s="156" t="s">
        <v>436</v>
      </c>
    </row>
    <row r="237" spans="1:65" s="2" customFormat="1" ht="38.4">
      <c r="A237" s="31"/>
      <c r="B237" s="32"/>
      <c r="C237" s="31"/>
      <c r="D237" s="159" t="s">
        <v>176</v>
      </c>
      <c r="E237" s="31"/>
      <c r="F237" s="167" t="s">
        <v>437</v>
      </c>
      <c r="G237" s="31"/>
      <c r="H237" s="31"/>
      <c r="I237" s="168"/>
      <c r="J237" s="31"/>
      <c r="K237" s="31"/>
      <c r="L237" s="32"/>
      <c r="M237" s="169"/>
      <c r="N237" s="170"/>
      <c r="O237" s="57"/>
      <c r="P237" s="57"/>
      <c r="Q237" s="57"/>
      <c r="R237" s="57"/>
      <c r="S237" s="57"/>
      <c r="T237" s="58"/>
      <c r="U237" s="31"/>
      <c r="V237" s="31"/>
      <c r="W237" s="31"/>
      <c r="X237" s="31"/>
      <c r="Y237" s="31"/>
      <c r="Z237" s="31"/>
      <c r="AA237" s="31"/>
      <c r="AB237" s="31"/>
      <c r="AC237" s="31"/>
      <c r="AD237" s="31"/>
      <c r="AE237" s="31"/>
      <c r="AT237" s="16" t="s">
        <v>176</v>
      </c>
      <c r="AU237" s="16" t="s">
        <v>133</v>
      </c>
    </row>
    <row r="238" spans="1:65" s="13" customFormat="1" ht="10.199999999999999">
      <c r="B238" s="158"/>
      <c r="D238" s="159" t="s">
        <v>135</v>
      </c>
      <c r="E238" s="160" t="s">
        <v>1</v>
      </c>
      <c r="F238" s="161" t="s">
        <v>438</v>
      </c>
      <c r="H238" s="162">
        <v>2.8260000000000001</v>
      </c>
      <c r="I238" s="163"/>
      <c r="L238" s="158"/>
      <c r="M238" s="164"/>
      <c r="N238" s="165"/>
      <c r="O238" s="165"/>
      <c r="P238" s="165"/>
      <c r="Q238" s="165"/>
      <c r="R238" s="165"/>
      <c r="S238" s="165"/>
      <c r="T238" s="166"/>
      <c r="AT238" s="160" t="s">
        <v>135</v>
      </c>
      <c r="AU238" s="160" t="s">
        <v>133</v>
      </c>
      <c r="AV238" s="13" t="s">
        <v>84</v>
      </c>
      <c r="AW238" s="13" t="s">
        <v>30</v>
      </c>
      <c r="AX238" s="13" t="s">
        <v>82</v>
      </c>
      <c r="AY238" s="160" t="s">
        <v>124</v>
      </c>
    </row>
    <row r="239" spans="1:65" s="2" customFormat="1" ht="44.25" customHeight="1">
      <c r="A239" s="31"/>
      <c r="B239" s="143"/>
      <c r="C239" s="144" t="s">
        <v>439</v>
      </c>
      <c r="D239" s="144" t="s">
        <v>128</v>
      </c>
      <c r="E239" s="145" t="s">
        <v>440</v>
      </c>
      <c r="F239" s="146" t="s">
        <v>441</v>
      </c>
      <c r="G239" s="147" t="s">
        <v>184</v>
      </c>
      <c r="H239" s="148">
        <v>3.48</v>
      </c>
      <c r="I239" s="149"/>
      <c r="J239" s="150">
        <f>ROUND(I239*H239,2)</f>
        <v>0</v>
      </c>
      <c r="K239" s="151"/>
      <c r="L239" s="32"/>
      <c r="M239" s="152" t="s">
        <v>1</v>
      </c>
      <c r="N239" s="153" t="s">
        <v>39</v>
      </c>
      <c r="O239" s="57"/>
      <c r="P239" s="154">
        <f>O239*H239</f>
        <v>0</v>
      </c>
      <c r="Q239" s="154">
        <v>5.3449999999999998E-2</v>
      </c>
      <c r="R239" s="154">
        <f>Q239*H239</f>
        <v>0.18600599999999998</v>
      </c>
      <c r="S239" s="154">
        <v>0</v>
      </c>
      <c r="T239" s="155">
        <f>S239*H239</f>
        <v>0</v>
      </c>
      <c r="U239" s="31"/>
      <c r="V239" s="31"/>
      <c r="W239" s="31"/>
      <c r="X239" s="31"/>
      <c r="Y239" s="31"/>
      <c r="Z239" s="31"/>
      <c r="AA239" s="31"/>
      <c r="AB239" s="31"/>
      <c r="AC239" s="31"/>
      <c r="AD239" s="31"/>
      <c r="AE239" s="31"/>
      <c r="AR239" s="156" t="s">
        <v>132</v>
      </c>
      <c r="AT239" s="156" t="s">
        <v>128</v>
      </c>
      <c r="AU239" s="156" t="s">
        <v>133</v>
      </c>
      <c r="AY239" s="16" t="s">
        <v>124</v>
      </c>
      <c r="BE239" s="157">
        <f>IF(N239="základní",J239,0)</f>
        <v>0</v>
      </c>
      <c r="BF239" s="157">
        <f>IF(N239="snížená",J239,0)</f>
        <v>0</v>
      </c>
      <c r="BG239" s="157">
        <f>IF(N239="zákl. přenesená",J239,0)</f>
        <v>0</v>
      </c>
      <c r="BH239" s="157">
        <f>IF(N239="sníž. přenesená",J239,0)</f>
        <v>0</v>
      </c>
      <c r="BI239" s="157">
        <f>IF(N239="nulová",J239,0)</f>
        <v>0</v>
      </c>
      <c r="BJ239" s="16" t="s">
        <v>82</v>
      </c>
      <c r="BK239" s="157">
        <f>ROUND(I239*H239,2)</f>
        <v>0</v>
      </c>
      <c r="BL239" s="16" t="s">
        <v>132</v>
      </c>
      <c r="BM239" s="156" t="s">
        <v>442</v>
      </c>
    </row>
    <row r="240" spans="1:65" s="2" customFormat="1" ht="19.2">
      <c r="A240" s="31"/>
      <c r="B240" s="32"/>
      <c r="C240" s="31"/>
      <c r="D240" s="159" t="s">
        <v>176</v>
      </c>
      <c r="E240" s="31"/>
      <c r="F240" s="167" t="s">
        <v>443</v>
      </c>
      <c r="G240" s="31"/>
      <c r="H240" s="31"/>
      <c r="I240" s="168"/>
      <c r="J240" s="31"/>
      <c r="K240" s="31"/>
      <c r="L240" s="32"/>
      <c r="M240" s="169"/>
      <c r="N240" s="170"/>
      <c r="O240" s="57"/>
      <c r="P240" s="57"/>
      <c r="Q240" s="57"/>
      <c r="R240" s="57"/>
      <c r="S240" s="57"/>
      <c r="T240" s="58"/>
      <c r="U240" s="31"/>
      <c r="V240" s="31"/>
      <c r="W240" s="31"/>
      <c r="X240" s="31"/>
      <c r="Y240" s="31"/>
      <c r="Z240" s="31"/>
      <c r="AA240" s="31"/>
      <c r="AB240" s="31"/>
      <c r="AC240" s="31"/>
      <c r="AD240" s="31"/>
      <c r="AE240" s="31"/>
      <c r="AT240" s="16" t="s">
        <v>176</v>
      </c>
      <c r="AU240" s="16" t="s">
        <v>133</v>
      </c>
    </row>
    <row r="241" spans="1:65" s="13" customFormat="1" ht="10.199999999999999">
      <c r="B241" s="158"/>
      <c r="D241" s="159" t="s">
        <v>135</v>
      </c>
      <c r="E241" s="160" t="s">
        <v>1</v>
      </c>
      <c r="F241" s="161" t="s">
        <v>444</v>
      </c>
      <c r="H241" s="162">
        <v>3.48</v>
      </c>
      <c r="I241" s="163"/>
      <c r="L241" s="158"/>
      <c r="M241" s="164"/>
      <c r="N241" s="165"/>
      <c r="O241" s="165"/>
      <c r="P241" s="165"/>
      <c r="Q241" s="165"/>
      <c r="R241" s="165"/>
      <c r="S241" s="165"/>
      <c r="T241" s="166"/>
      <c r="AT241" s="160" t="s">
        <v>135</v>
      </c>
      <c r="AU241" s="160" t="s">
        <v>133</v>
      </c>
      <c r="AV241" s="13" t="s">
        <v>84</v>
      </c>
      <c r="AW241" s="13" t="s">
        <v>30</v>
      </c>
      <c r="AX241" s="13" t="s">
        <v>82</v>
      </c>
      <c r="AY241" s="160" t="s">
        <v>124</v>
      </c>
    </row>
    <row r="242" spans="1:65" s="2" customFormat="1" ht="33" customHeight="1">
      <c r="A242" s="31"/>
      <c r="B242" s="143"/>
      <c r="C242" s="182" t="s">
        <v>445</v>
      </c>
      <c r="D242" s="182" t="s">
        <v>226</v>
      </c>
      <c r="E242" s="183" t="s">
        <v>446</v>
      </c>
      <c r="F242" s="184" t="s">
        <v>447</v>
      </c>
      <c r="G242" s="185" t="s">
        <v>398</v>
      </c>
      <c r="H242" s="186">
        <v>1</v>
      </c>
      <c r="I242" s="187"/>
      <c r="J242" s="188">
        <f>ROUND(I242*H242,2)</f>
        <v>0</v>
      </c>
      <c r="K242" s="189"/>
      <c r="L242" s="190"/>
      <c r="M242" s="191" t="s">
        <v>1</v>
      </c>
      <c r="N242" s="192" t="s">
        <v>39</v>
      </c>
      <c r="O242" s="57"/>
      <c r="P242" s="154">
        <f>O242*H242</f>
        <v>0</v>
      </c>
      <c r="Q242" s="154">
        <v>1</v>
      </c>
      <c r="R242" s="154">
        <f>Q242*H242</f>
        <v>1</v>
      </c>
      <c r="S242" s="154">
        <v>0</v>
      </c>
      <c r="T242" s="155">
        <f>S242*H242</f>
        <v>0</v>
      </c>
      <c r="U242" s="31"/>
      <c r="V242" s="31"/>
      <c r="W242" s="31"/>
      <c r="X242" s="31"/>
      <c r="Y242" s="31"/>
      <c r="Z242" s="31"/>
      <c r="AA242" s="31"/>
      <c r="AB242" s="31"/>
      <c r="AC242" s="31"/>
      <c r="AD242" s="31"/>
      <c r="AE242" s="31"/>
      <c r="AR242" s="156" t="s">
        <v>165</v>
      </c>
      <c r="AT242" s="156" t="s">
        <v>226</v>
      </c>
      <c r="AU242" s="156" t="s">
        <v>133</v>
      </c>
      <c r="AY242" s="16" t="s">
        <v>124</v>
      </c>
      <c r="BE242" s="157">
        <f>IF(N242="základní",J242,0)</f>
        <v>0</v>
      </c>
      <c r="BF242" s="157">
        <f>IF(N242="snížená",J242,0)</f>
        <v>0</v>
      </c>
      <c r="BG242" s="157">
        <f>IF(N242="zákl. přenesená",J242,0)</f>
        <v>0</v>
      </c>
      <c r="BH242" s="157">
        <f>IF(N242="sníž. přenesená",J242,0)</f>
        <v>0</v>
      </c>
      <c r="BI242" s="157">
        <f>IF(N242="nulová",J242,0)</f>
        <v>0</v>
      </c>
      <c r="BJ242" s="16" t="s">
        <v>82</v>
      </c>
      <c r="BK242" s="157">
        <f>ROUND(I242*H242,2)</f>
        <v>0</v>
      </c>
      <c r="BL242" s="16" t="s">
        <v>132</v>
      </c>
      <c r="BM242" s="156" t="s">
        <v>448</v>
      </c>
    </row>
    <row r="243" spans="1:65" s="13" customFormat="1" ht="10.199999999999999">
      <c r="B243" s="158"/>
      <c r="D243" s="159" t="s">
        <v>135</v>
      </c>
      <c r="E243" s="160" t="s">
        <v>1</v>
      </c>
      <c r="F243" s="161" t="s">
        <v>82</v>
      </c>
      <c r="H243" s="162">
        <v>1</v>
      </c>
      <c r="I243" s="163"/>
      <c r="L243" s="158"/>
      <c r="M243" s="164"/>
      <c r="N243" s="165"/>
      <c r="O243" s="165"/>
      <c r="P243" s="165"/>
      <c r="Q243" s="165"/>
      <c r="R243" s="165"/>
      <c r="S243" s="165"/>
      <c r="T243" s="166"/>
      <c r="AT243" s="160" t="s">
        <v>135</v>
      </c>
      <c r="AU243" s="160" t="s">
        <v>133</v>
      </c>
      <c r="AV243" s="13" t="s">
        <v>84</v>
      </c>
      <c r="AW243" s="13" t="s">
        <v>30</v>
      </c>
      <c r="AX243" s="13" t="s">
        <v>82</v>
      </c>
      <c r="AY243" s="160" t="s">
        <v>124</v>
      </c>
    </row>
    <row r="244" spans="1:65" s="2" customFormat="1" ht="16.5" customHeight="1">
      <c r="A244" s="31"/>
      <c r="B244" s="143"/>
      <c r="C244" s="182" t="s">
        <v>449</v>
      </c>
      <c r="D244" s="182" t="s">
        <v>226</v>
      </c>
      <c r="E244" s="183" t="s">
        <v>450</v>
      </c>
      <c r="F244" s="184" t="s">
        <v>451</v>
      </c>
      <c r="G244" s="185" t="s">
        <v>388</v>
      </c>
      <c r="H244" s="186">
        <v>1</v>
      </c>
      <c r="I244" s="187"/>
      <c r="J244" s="188">
        <f>ROUND(I244*H244,2)</f>
        <v>0</v>
      </c>
      <c r="K244" s="189"/>
      <c r="L244" s="190"/>
      <c r="M244" s="191" t="s">
        <v>1</v>
      </c>
      <c r="N244" s="192" t="s">
        <v>39</v>
      </c>
      <c r="O244" s="57"/>
      <c r="P244" s="154">
        <f>O244*H244</f>
        <v>0</v>
      </c>
      <c r="Q244" s="154">
        <v>1</v>
      </c>
      <c r="R244" s="154">
        <f>Q244*H244</f>
        <v>1</v>
      </c>
      <c r="S244" s="154">
        <v>0</v>
      </c>
      <c r="T244" s="155">
        <f>S244*H244</f>
        <v>0</v>
      </c>
      <c r="U244" s="31"/>
      <c r="V244" s="31"/>
      <c r="W244" s="31"/>
      <c r="X244" s="31"/>
      <c r="Y244" s="31"/>
      <c r="Z244" s="31"/>
      <c r="AA244" s="31"/>
      <c r="AB244" s="31"/>
      <c r="AC244" s="31"/>
      <c r="AD244" s="31"/>
      <c r="AE244" s="31"/>
      <c r="AR244" s="156" t="s">
        <v>165</v>
      </c>
      <c r="AT244" s="156" t="s">
        <v>226</v>
      </c>
      <c r="AU244" s="156" t="s">
        <v>133</v>
      </c>
      <c r="AY244" s="16" t="s">
        <v>124</v>
      </c>
      <c r="BE244" s="157">
        <f>IF(N244="základní",J244,0)</f>
        <v>0</v>
      </c>
      <c r="BF244" s="157">
        <f>IF(N244="snížená",J244,0)</f>
        <v>0</v>
      </c>
      <c r="BG244" s="157">
        <f>IF(N244="zákl. přenesená",J244,0)</f>
        <v>0</v>
      </c>
      <c r="BH244" s="157">
        <f>IF(N244="sníž. přenesená",J244,0)</f>
        <v>0</v>
      </c>
      <c r="BI244" s="157">
        <f>IF(N244="nulová",J244,0)</f>
        <v>0</v>
      </c>
      <c r="BJ244" s="16" t="s">
        <v>82</v>
      </c>
      <c r="BK244" s="157">
        <f>ROUND(I244*H244,2)</f>
        <v>0</v>
      </c>
      <c r="BL244" s="16" t="s">
        <v>132</v>
      </c>
      <c r="BM244" s="156" t="s">
        <v>452</v>
      </c>
    </row>
    <row r="245" spans="1:65" s="2" customFormat="1" ht="28.8">
      <c r="A245" s="31"/>
      <c r="B245" s="32"/>
      <c r="C245" s="31"/>
      <c r="D245" s="159" t="s">
        <v>176</v>
      </c>
      <c r="E245" s="31"/>
      <c r="F245" s="167" t="s">
        <v>453</v>
      </c>
      <c r="G245" s="31"/>
      <c r="H245" s="31"/>
      <c r="I245" s="168"/>
      <c r="J245" s="31"/>
      <c r="K245" s="31"/>
      <c r="L245" s="32"/>
      <c r="M245" s="169"/>
      <c r="N245" s="170"/>
      <c r="O245" s="57"/>
      <c r="P245" s="57"/>
      <c r="Q245" s="57"/>
      <c r="R245" s="57"/>
      <c r="S245" s="57"/>
      <c r="T245" s="58"/>
      <c r="U245" s="31"/>
      <c r="V245" s="31"/>
      <c r="W245" s="31"/>
      <c r="X245" s="31"/>
      <c r="Y245" s="31"/>
      <c r="Z245" s="31"/>
      <c r="AA245" s="31"/>
      <c r="AB245" s="31"/>
      <c r="AC245" s="31"/>
      <c r="AD245" s="31"/>
      <c r="AE245" s="31"/>
      <c r="AT245" s="16" t="s">
        <v>176</v>
      </c>
      <c r="AU245" s="16" t="s">
        <v>133</v>
      </c>
    </row>
    <row r="246" spans="1:65" s="13" customFormat="1" ht="10.199999999999999">
      <c r="B246" s="158"/>
      <c r="D246" s="159" t="s">
        <v>135</v>
      </c>
      <c r="E246" s="160" t="s">
        <v>1</v>
      </c>
      <c r="F246" s="161" t="s">
        <v>82</v>
      </c>
      <c r="H246" s="162">
        <v>1</v>
      </c>
      <c r="I246" s="163"/>
      <c r="L246" s="158"/>
      <c r="M246" s="164"/>
      <c r="N246" s="165"/>
      <c r="O246" s="165"/>
      <c r="P246" s="165"/>
      <c r="Q246" s="165"/>
      <c r="R246" s="165"/>
      <c r="S246" s="165"/>
      <c r="T246" s="166"/>
      <c r="AT246" s="160" t="s">
        <v>135</v>
      </c>
      <c r="AU246" s="160" t="s">
        <v>133</v>
      </c>
      <c r="AV246" s="13" t="s">
        <v>84</v>
      </c>
      <c r="AW246" s="13" t="s">
        <v>30</v>
      </c>
      <c r="AX246" s="13" t="s">
        <v>82</v>
      </c>
      <c r="AY246" s="160" t="s">
        <v>124</v>
      </c>
    </row>
    <row r="247" spans="1:65" s="12" customFormat="1" ht="20.85" customHeight="1">
      <c r="B247" s="130"/>
      <c r="D247" s="131" t="s">
        <v>73</v>
      </c>
      <c r="E247" s="141" t="s">
        <v>454</v>
      </c>
      <c r="F247" s="141" t="s">
        <v>455</v>
      </c>
      <c r="I247" s="133"/>
      <c r="J247" s="142">
        <f>BK247</f>
        <v>0</v>
      </c>
      <c r="L247" s="130"/>
      <c r="M247" s="135"/>
      <c r="N247" s="136"/>
      <c r="O247" s="136"/>
      <c r="P247" s="137">
        <f>SUM(P248:P250)</f>
        <v>0</v>
      </c>
      <c r="Q247" s="136"/>
      <c r="R247" s="137">
        <f>SUM(R248:R250)</f>
        <v>0</v>
      </c>
      <c r="S247" s="136"/>
      <c r="T247" s="138">
        <f>SUM(T248:T250)</f>
        <v>0</v>
      </c>
      <c r="AR247" s="131" t="s">
        <v>82</v>
      </c>
      <c r="AT247" s="139" t="s">
        <v>73</v>
      </c>
      <c r="AU247" s="139" t="s">
        <v>84</v>
      </c>
      <c r="AY247" s="131" t="s">
        <v>124</v>
      </c>
      <c r="BK247" s="140">
        <f>SUM(BK248:BK250)</f>
        <v>0</v>
      </c>
    </row>
    <row r="248" spans="1:65" s="2" customFormat="1" ht="24.15" customHeight="1">
      <c r="A248" s="31"/>
      <c r="B248" s="143"/>
      <c r="C248" s="144" t="s">
        <v>456</v>
      </c>
      <c r="D248" s="144" t="s">
        <v>128</v>
      </c>
      <c r="E248" s="145" t="s">
        <v>457</v>
      </c>
      <c r="F248" s="146" t="s">
        <v>458</v>
      </c>
      <c r="G248" s="147" t="s">
        <v>184</v>
      </c>
      <c r="H248" s="148">
        <v>30</v>
      </c>
      <c r="I248" s="149"/>
      <c r="J248" s="150">
        <f>ROUND(I248*H248,2)</f>
        <v>0</v>
      </c>
      <c r="K248" s="151"/>
      <c r="L248" s="32"/>
      <c r="M248" s="152" t="s">
        <v>1</v>
      </c>
      <c r="N248" s="153" t="s">
        <v>39</v>
      </c>
      <c r="O248" s="57"/>
      <c r="P248" s="154">
        <f>O248*H248</f>
        <v>0</v>
      </c>
      <c r="Q248" s="154">
        <v>0</v>
      </c>
      <c r="R248" s="154">
        <f>Q248*H248</f>
        <v>0</v>
      </c>
      <c r="S248" s="154">
        <v>0</v>
      </c>
      <c r="T248" s="155">
        <f>S248*H248</f>
        <v>0</v>
      </c>
      <c r="U248" s="31"/>
      <c r="V248" s="31"/>
      <c r="W248" s="31"/>
      <c r="X248" s="31"/>
      <c r="Y248" s="31"/>
      <c r="Z248" s="31"/>
      <c r="AA248" s="31"/>
      <c r="AB248" s="31"/>
      <c r="AC248" s="31"/>
      <c r="AD248" s="31"/>
      <c r="AE248" s="31"/>
      <c r="AR248" s="156" t="s">
        <v>132</v>
      </c>
      <c r="AT248" s="156" t="s">
        <v>128</v>
      </c>
      <c r="AU248" s="156" t="s">
        <v>133</v>
      </c>
      <c r="AY248" s="16" t="s">
        <v>124</v>
      </c>
      <c r="BE248" s="157">
        <f>IF(N248="základní",J248,0)</f>
        <v>0</v>
      </c>
      <c r="BF248" s="157">
        <f>IF(N248="snížená",J248,0)</f>
        <v>0</v>
      </c>
      <c r="BG248" s="157">
        <f>IF(N248="zákl. přenesená",J248,0)</f>
        <v>0</v>
      </c>
      <c r="BH248" s="157">
        <f>IF(N248="sníž. přenesená",J248,0)</f>
        <v>0</v>
      </c>
      <c r="BI248" s="157">
        <f>IF(N248="nulová",J248,0)</f>
        <v>0</v>
      </c>
      <c r="BJ248" s="16" t="s">
        <v>82</v>
      </c>
      <c r="BK248" s="157">
        <f>ROUND(I248*H248,2)</f>
        <v>0</v>
      </c>
      <c r="BL248" s="16" t="s">
        <v>132</v>
      </c>
      <c r="BM248" s="156" t="s">
        <v>459</v>
      </c>
    </row>
    <row r="249" spans="1:65" s="2" customFormat="1" ht="38.4">
      <c r="A249" s="31"/>
      <c r="B249" s="32"/>
      <c r="C249" s="31"/>
      <c r="D249" s="159" t="s">
        <v>176</v>
      </c>
      <c r="E249" s="31"/>
      <c r="F249" s="167" t="s">
        <v>460</v>
      </c>
      <c r="G249" s="31"/>
      <c r="H249" s="31"/>
      <c r="I249" s="168"/>
      <c r="J249" s="31"/>
      <c r="K249" s="31"/>
      <c r="L249" s="32"/>
      <c r="M249" s="169"/>
      <c r="N249" s="170"/>
      <c r="O249" s="57"/>
      <c r="P249" s="57"/>
      <c r="Q249" s="57"/>
      <c r="R249" s="57"/>
      <c r="S249" s="57"/>
      <c r="T249" s="58"/>
      <c r="U249" s="31"/>
      <c r="V249" s="31"/>
      <c r="W249" s="31"/>
      <c r="X249" s="31"/>
      <c r="Y249" s="31"/>
      <c r="Z249" s="31"/>
      <c r="AA249" s="31"/>
      <c r="AB249" s="31"/>
      <c r="AC249" s="31"/>
      <c r="AD249" s="31"/>
      <c r="AE249" s="31"/>
      <c r="AT249" s="16" t="s">
        <v>176</v>
      </c>
      <c r="AU249" s="16" t="s">
        <v>133</v>
      </c>
    </row>
    <row r="250" spans="1:65" s="13" customFormat="1" ht="10.199999999999999">
      <c r="B250" s="158"/>
      <c r="D250" s="159" t="s">
        <v>135</v>
      </c>
      <c r="E250" s="160" t="s">
        <v>1</v>
      </c>
      <c r="F250" s="161" t="s">
        <v>461</v>
      </c>
      <c r="H250" s="162">
        <v>30</v>
      </c>
      <c r="I250" s="163"/>
      <c r="L250" s="158"/>
      <c r="M250" s="164"/>
      <c r="N250" s="165"/>
      <c r="O250" s="165"/>
      <c r="P250" s="165"/>
      <c r="Q250" s="165"/>
      <c r="R250" s="165"/>
      <c r="S250" s="165"/>
      <c r="T250" s="166"/>
      <c r="AT250" s="160" t="s">
        <v>135</v>
      </c>
      <c r="AU250" s="160" t="s">
        <v>133</v>
      </c>
      <c r="AV250" s="13" t="s">
        <v>84</v>
      </c>
      <c r="AW250" s="13" t="s">
        <v>30</v>
      </c>
      <c r="AX250" s="13" t="s">
        <v>82</v>
      </c>
      <c r="AY250" s="160" t="s">
        <v>124</v>
      </c>
    </row>
    <row r="251" spans="1:65" s="12" customFormat="1" ht="20.85" customHeight="1">
      <c r="B251" s="130"/>
      <c r="D251" s="131" t="s">
        <v>73</v>
      </c>
      <c r="E251" s="141" t="s">
        <v>462</v>
      </c>
      <c r="F251" s="141" t="s">
        <v>463</v>
      </c>
      <c r="I251" s="133"/>
      <c r="J251" s="142">
        <f>BK251</f>
        <v>0</v>
      </c>
      <c r="L251" s="130"/>
      <c r="M251" s="135"/>
      <c r="N251" s="136"/>
      <c r="O251" s="136"/>
      <c r="P251" s="137">
        <f>SUM(P252:P271)</f>
        <v>0</v>
      </c>
      <c r="Q251" s="136"/>
      <c r="R251" s="137">
        <f>SUM(R252:R271)</f>
        <v>2.15537</v>
      </c>
      <c r="S251" s="136"/>
      <c r="T251" s="138">
        <f>SUM(T252:T271)</f>
        <v>0</v>
      </c>
      <c r="AR251" s="131" t="s">
        <v>82</v>
      </c>
      <c r="AT251" s="139" t="s">
        <v>73</v>
      </c>
      <c r="AU251" s="139" t="s">
        <v>84</v>
      </c>
      <c r="AY251" s="131" t="s">
        <v>124</v>
      </c>
      <c r="BK251" s="140">
        <f>SUM(BK252:BK271)</f>
        <v>0</v>
      </c>
    </row>
    <row r="252" spans="1:65" s="2" customFormat="1" ht="33" customHeight="1">
      <c r="A252" s="31"/>
      <c r="B252" s="143"/>
      <c r="C252" s="144" t="s">
        <v>464</v>
      </c>
      <c r="D252" s="144" t="s">
        <v>128</v>
      </c>
      <c r="E252" s="145" t="s">
        <v>465</v>
      </c>
      <c r="F252" s="146" t="s">
        <v>466</v>
      </c>
      <c r="G252" s="147" t="s">
        <v>398</v>
      </c>
      <c r="H252" s="148">
        <v>1</v>
      </c>
      <c r="I252" s="149"/>
      <c r="J252" s="150">
        <f>ROUND(I252*H252,2)</f>
        <v>0</v>
      </c>
      <c r="K252" s="151"/>
      <c r="L252" s="32"/>
      <c r="M252" s="152" t="s">
        <v>1</v>
      </c>
      <c r="N252" s="153" t="s">
        <v>39</v>
      </c>
      <c r="O252" s="57"/>
      <c r="P252" s="154">
        <f>O252*H252</f>
        <v>0</v>
      </c>
      <c r="Q252" s="154">
        <v>4.5900000000000003E-3</v>
      </c>
      <c r="R252" s="154">
        <f>Q252*H252</f>
        <v>4.5900000000000003E-3</v>
      </c>
      <c r="S252" s="154">
        <v>0</v>
      </c>
      <c r="T252" s="155">
        <f>S252*H252</f>
        <v>0</v>
      </c>
      <c r="U252" s="31"/>
      <c r="V252" s="31"/>
      <c r="W252" s="31"/>
      <c r="X252" s="31"/>
      <c r="Y252" s="31"/>
      <c r="Z252" s="31"/>
      <c r="AA252" s="31"/>
      <c r="AB252" s="31"/>
      <c r="AC252" s="31"/>
      <c r="AD252" s="31"/>
      <c r="AE252" s="31"/>
      <c r="AR252" s="156" t="s">
        <v>132</v>
      </c>
      <c r="AT252" s="156" t="s">
        <v>128</v>
      </c>
      <c r="AU252" s="156" t="s">
        <v>133</v>
      </c>
      <c r="AY252" s="16" t="s">
        <v>124</v>
      </c>
      <c r="BE252" s="157">
        <f>IF(N252="základní",J252,0)</f>
        <v>0</v>
      </c>
      <c r="BF252" s="157">
        <f>IF(N252="snížená",J252,0)</f>
        <v>0</v>
      </c>
      <c r="BG252" s="157">
        <f>IF(N252="zákl. přenesená",J252,0)</f>
        <v>0</v>
      </c>
      <c r="BH252" s="157">
        <f>IF(N252="sníž. přenesená",J252,0)</f>
        <v>0</v>
      </c>
      <c r="BI252" s="157">
        <f>IF(N252="nulová",J252,0)</f>
        <v>0</v>
      </c>
      <c r="BJ252" s="16" t="s">
        <v>82</v>
      </c>
      <c r="BK252" s="157">
        <f>ROUND(I252*H252,2)</f>
        <v>0</v>
      </c>
      <c r="BL252" s="16" t="s">
        <v>132</v>
      </c>
      <c r="BM252" s="156" t="s">
        <v>467</v>
      </c>
    </row>
    <row r="253" spans="1:65" s="13" customFormat="1" ht="10.199999999999999">
      <c r="B253" s="158"/>
      <c r="D253" s="159" t="s">
        <v>135</v>
      </c>
      <c r="E253" s="160" t="s">
        <v>1</v>
      </c>
      <c r="F253" s="161" t="s">
        <v>82</v>
      </c>
      <c r="H253" s="162">
        <v>1</v>
      </c>
      <c r="I253" s="163"/>
      <c r="L253" s="158"/>
      <c r="M253" s="164"/>
      <c r="N253" s="165"/>
      <c r="O253" s="165"/>
      <c r="P253" s="165"/>
      <c r="Q253" s="165"/>
      <c r="R253" s="165"/>
      <c r="S253" s="165"/>
      <c r="T253" s="166"/>
      <c r="AT253" s="160" t="s">
        <v>135</v>
      </c>
      <c r="AU253" s="160" t="s">
        <v>133</v>
      </c>
      <c r="AV253" s="13" t="s">
        <v>84</v>
      </c>
      <c r="AW253" s="13" t="s">
        <v>30</v>
      </c>
      <c r="AX253" s="13" t="s">
        <v>82</v>
      </c>
      <c r="AY253" s="160" t="s">
        <v>124</v>
      </c>
    </row>
    <row r="254" spans="1:65" s="2" customFormat="1" ht="24.15" customHeight="1">
      <c r="A254" s="31"/>
      <c r="B254" s="143"/>
      <c r="C254" s="144" t="s">
        <v>468</v>
      </c>
      <c r="D254" s="144" t="s">
        <v>128</v>
      </c>
      <c r="E254" s="145" t="s">
        <v>469</v>
      </c>
      <c r="F254" s="146" t="s">
        <v>470</v>
      </c>
      <c r="G254" s="147" t="s">
        <v>398</v>
      </c>
      <c r="H254" s="148">
        <v>6</v>
      </c>
      <c r="I254" s="149"/>
      <c r="J254" s="150">
        <f>ROUND(I254*H254,2)</f>
        <v>0</v>
      </c>
      <c r="K254" s="151"/>
      <c r="L254" s="32"/>
      <c r="M254" s="152" t="s">
        <v>1</v>
      </c>
      <c r="N254" s="153" t="s">
        <v>39</v>
      </c>
      <c r="O254" s="57"/>
      <c r="P254" s="154">
        <f>O254*H254</f>
        <v>0</v>
      </c>
      <c r="Q254" s="154">
        <v>1.81E-3</v>
      </c>
      <c r="R254" s="154">
        <f>Q254*H254</f>
        <v>1.086E-2</v>
      </c>
      <c r="S254" s="154">
        <v>0</v>
      </c>
      <c r="T254" s="155">
        <f>S254*H254</f>
        <v>0</v>
      </c>
      <c r="U254" s="31"/>
      <c r="V254" s="31"/>
      <c r="W254" s="31"/>
      <c r="X254" s="31"/>
      <c r="Y254" s="31"/>
      <c r="Z254" s="31"/>
      <c r="AA254" s="31"/>
      <c r="AB254" s="31"/>
      <c r="AC254" s="31"/>
      <c r="AD254" s="31"/>
      <c r="AE254" s="31"/>
      <c r="AR254" s="156" t="s">
        <v>132</v>
      </c>
      <c r="AT254" s="156" t="s">
        <v>128</v>
      </c>
      <c r="AU254" s="156" t="s">
        <v>133</v>
      </c>
      <c r="AY254" s="16" t="s">
        <v>124</v>
      </c>
      <c r="BE254" s="157">
        <f>IF(N254="základní",J254,0)</f>
        <v>0</v>
      </c>
      <c r="BF254" s="157">
        <f>IF(N254="snížená",J254,0)</f>
        <v>0</v>
      </c>
      <c r="BG254" s="157">
        <f>IF(N254="zákl. přenesená",J254,0)</f>
        <v>0</v>
      </c>
      <c r="BH254" s="157">
        <f>IF(N254="sníž. přenesená",J254,0)</f>
        <v>0</v>
      </c>
      <c r="BI254" s="157">
        <f>IF(N254="nulová",J254,0)</f>
        <v>0</v>
      </c>
      <c r="BJ254" s="16" t="s">
        <v>82</v>
      </c>
      <c r="BK254" s="157">
        <f>ROUND(I254*H254,2)</f>
        <v>0</v>
      </c>
      <c r="BL254" s="16" t="s">
        <v>132</v>
      </c>
      <c r="BM254" s="156" t="s">
        <v>471</v>
      </c>
    </row>
    <row r="255" spans="1:65" s="13" customFormat="1" ht="10.199999999999999">
      <c r="B255" s="158"/>
      <c r="D255" s="159" t="s">
        <v>135</v>
      </c>
      <c r="E255" s="160" t="s">
        <v>1</v>
      </c>
      <c r="F255" s="161" t="s">
        <v>155</v>
      </c>
      <c r="H255" s="162">
        <v>6</v>
      </c>
      <c r="I255" s="163"/>
      <c r="L255" s="158"/>
      <c r="M255" s="164"/>
      <c r="N255" s="165"/>
      <c r="O255" s="165"/>
      <c r="P255" s="165"/>
      <c r="Q255" s="165"/>
      <c r="R255" s="165"/>
      <c r="S255" s="165"/>
      <c r="T255" s="166"/>
      <c r="AT255" s="160" t="s">
        <v>135</v>
      </c>
      <c r="AU255" s="160" t="s">
        <v>133</v>
      </c>
      <c r="AV255" s="13" t="s">
        <v>84</v>
      </c>
      <c r="AW255" s="13" t="s">
        <v>30</v>
      </c>
      <c r="AX255" s="13" t="s">
        <v>82</v>
      </c>
      <c r="AY255" s="160" t="s">
        <v>124</v>
      </c>
    </row>
    <row r="256" spans="1:65" s="2" customFormat="1" ht="21.75" customHeight="1">
      <c r="A256" s="31"/>
      <c r="B256" s="143"/>
      <c r="C256" s="182" t="s">
        <v>472</v>
      </c>
      <c r="D256" s="182" t="s">
        <v>226</v>
      </c>
      <c r="E256" s="183" t="s">
        <v>473</v>
      </c>
      <c r="F256" s="184" t="s">
        <v>474</v>
      </c>
      <c r="G256" s="185" t="s">
        <v>398</v>
      </c>
      <c r="H256" s="186">
        <v>6</v>
      </c>
      <c r="I256" s="187"/>
      <c r="J256" s="188">
        <f>ROUND(I256*H256,2)</f>
        <v>0</v>
      </c>
      <c r="K256" s="189"/>
      <c r="L256" s="190"/>
      <c r="M256" s="191" t="s">
        <v>1</v>
      </c>
      <c r="N256" s="192" t="s">
        <v>39</v>
      </c>
      <c r="O256" s="57"/>
      <c r="P256" s="154">
        <f>O256*H256</f>
        <v>0</v>
      </c>
      <c r="Q256" s="154">
        <v>1.16E-3</v>
      </c>
      <c r="R256" s="154">
        <f>Q256*H256</f>
        <v>6.96E-3</v>
      </c>
      <c r="S256" s="154">
        <v>0</v>
      </c>
      <c r="T256" s="155">
        <f>S256*H256</f>
        <v>0</v>
      </c>
      <c r="U256" s="31"/>
      <c r="V256" s="31"/>
      <c r="W256" s="31"/>
      <c r="X256" s="31"/>
      <c r="Y256" s="31"/>
      <c r="Z256" s="31"/>
      <c r="AA256" s="31"/>
      <c r="AB256" s="31"/>
      <c r="AC256" s="31"/>
      <c r="AD256" s="31"/>
      <c r="AE256" s="31"/>
      <c r="AR256" s="156" t="s">
        <v>165</v>
      </c>
      <c r="AT256" s="156" t="s">
        <v>226</v>
      </c>
      <c r="AU256" s="156" t="s">
        <v>133</v>
      </c>
      <c r="AY256" s="16" t="s">
        <v>124</v>
      </c>
      <c r="BE256" s="157">
        <f>IF(N256="základní",J256,0)</f>
        <v>0</v>
      </c>
      <c r="BF256" s="157">
        <f>IF(N256="snížená",J256,0)</f>
        <v>0</v>
      </c>
      <c r="BG256" s="157">
        <f>IF(N256="zákl. přenesená",J256,0)</f>
        <v>0</v>
      </c>
      <c r="BH256" s="157">
        <f>IF(N256="sníž. přenesená",J256,0)</f>
        <v>0</v>
      </c>
      <c r="BI256" s="157">
        <f>IF(N256="nulová",J256,0)</f>
        <v>0</v>
      </c>
      <c r="BJ256" s="16" t="s">
        <v>82</v>
      </c>
      <c r="BK256" s="157">
        <f>ROUND(I256*H256,2)</f>
        <v>0</v>
      </c>
      <c r="BL256" s="16" t="s">
        <v>132</v>
      </c>
      <c r="BM256" s="156" t="s">
        <v>475</v>
      </c>
    </row>
    <row r="257" spans="1:65" s="13" customFormat="1" ht="10.199999999999999">
      <c r="B257" s="158"/>
      <c r="D257" s="159" t="s">
        <v>135</v>
      </c>
      <c r="E257" s="160" t="s">
        <v>1</v>
      </c>
      <c r="F257" s="161" t="s">
        <v>155</v>
      </c>
      <c r="H257" s="162">
        <v>6</v>
      </c>
      <c r="I257" s="163"/>
      <c r="L257" s="158"/>
      <c r="M257" s="164"/>
      <c r="N257" s="165"/>
      <c r="O257" s="165"/>
      <c r="P257" s="165"/>
      <c r="Q257" s="165"/>
      <c r="R257" s="165"/>
      <c r="S257" s="165"/>
      <c r="T257" s="166"/>
      <c r="AT257" s="160" t="s">
        <v>135</v>
      </c>
      <c r="AU257" s="160" t="s">
        <v>133</v>
      </c>
      <c r="AV257" s="13" t="s">
        <v>84</v>
      </c>
      <c r="AW257" s="13" t="s">
        <v>30</v>
      </c>
      <c r="AX257" s="13" t="s">
        <v>82</v>
      </c>
      <c r="AY257" s="160" t="s">
        <v>124</v>
      </c>
    </row>
    <row r="258" spans="1:65" s="2" customFormat="1" ht="49.05" customHeight="1">
      <c r="A258" s="31"/>
      <c r="B258" s="143"/>
      <c r="C258" s="144" t="s">
        <v>476</v>
      </c>
      <c r="D258" s="144" t="s">
        <v>128</v>
      </c>
      <c r="E258" s="145" t="s">
        <v>477</v>
      </c>
      <c r="F258" s="146" t="s">
        <v>478</v>
      </c>
      <c r="G258" s="147" t="s">
        <v>398</v>
      </c>
      <c r="H258" s="148">
        <v>9</v>
      </c>
      <c r="I258" s="149"/>
      <c r="J258" s="150">
        <f>ROUND(I258*H258,2)</f>
        <v>0</v>
      </c>
      <c r="K258" s="151"/>
      <c r="L258" s="32"/>
      <c r="M258" s="152" t="s">
        <v>1</v>
      </c>
      <c r="N258" s="153" t="s">
        <v>39</v>
      </c>
      <c r="O258" s="57"/>
      <c r="P258" s="154">
        <f>O258*H258</f>
        <v>0</v>
      </c>
      <c r="Q258" s="154">
        <v>4.4000000000000002E-4</v>
      </c>
      <c r="R258" s="154">
        <f>Q258*H258</f>
        <v>3.96E-3</v>
      </c>
      <c r="S258" s="154">
        <v>0</v>
      </c>
      <c r="T258" s="155">
        <f>S258*H258</f>
        <v>0</v>
      </c>
      <c r="U258" s="31"/>
      <c r="V258" s="31"/>
      <c r="W258" s="31"/>
      <c r="X258" s="31"/>
      <c r="Y258" s="31"/>
      <c r="Z258" s="31"/>
      <c r="AA258" s="31"/>
      <c r="AB258" s="31"/>
      <c r="AC258" s="31"/>
      <c r="AD258" s="31"/>
      <c r="AE258" s="31"/>
      <c r="AR258" s="156" t="s">
        <v>132</v>
      </c>
      <c r="AT258" s="156" t="s">
        <v>128</v>
      </c>
      <c r="AU258" s="156" t="s">
        <v>133</v>
      </c>
      <c r="AY258" s="16" t="s">
        <v>124</v>
      </c>
      <c r="BE258" s="157">
        <f>IF(N258="základní",J258,0)</f>
        <v>0</v>
      </c>
      <c r="BF258" s="157">
        <f>IF(N258="snížená",J258,0)</f>
        <v>0</v>
      </c>
      <c r="BG258" s="157">
        <f>IF(N258="zákl. přenesená",J258,0)</f>
        <v>0</v>
      </c>
      <c r="BH258" s="157">
        <f>IF(N258="sníž. přenesená",J258,0)</f>
        <v>0</v>
      </c>
      <c r="BI258" s="157">
        <f>IF(N258="nulová",J258,0)</f>
        <v>0</v>
      </c>
      <c r="BJ258" s="16" t="s">
        <v>82</v>
      </c>
      <c r="BK258" s="157">
        <f>ROUND(I258*H258,2)</f>
        <v>0</v>
      </c>
      <c r="BL258" s="16" t="s">
        <v>132</v>
      </c>
      <c r="BM258" s="156" t="s">
        <v>479</v>
      </c>
    </row>
    <row r="259" spans="1:65" s="13" customFormat="1" ht="10.199999999999999">
      <c r="B259" s="158"/>
      <c r="D259" s="159" t="s">
        <v>135</v>
      </c>
      <c r="E259" s="160" t="s">
        <v>1</v>
      </c>
      <c r="F259" s="161" t="s">
        <v>480</v>
      </c>
      <c r="H259" s="162">
        <v>9</v>
      </c>
      <c r="I259" s="163"/>
      <c r="L259" s="158"/>
      <c r="M259" s="164"/>
      <c r="N259" s="165"/>
      <c r="O259" s="165"/>
      <c r="P259" s="165"/>
      <c r="Q259" s="165"/>
      <c r="R259" s="165"/>
      <c r="S259" s="165"/>
      <c r="T259" s="166"/>
      <c r="AT259" s="160" t="s">
        <v>135</v>
      </c>
      <c r="AU259" s="160" t="s">
        <v>133</v>
      </c>
      <c r="AV259" s="13" t="s">
        <v>84</v>
      </c>
      <c r="AW259" s="13" t="s">
        <v>30</v>
      </c>
      <c r="AX259" s="13" t="s">
        <v>82</v>
      </c>
      <c r="AY259" s="160" t="s">
        <v>124</v>
      </c>
    </row>
    <row r="260" spans="1:65" s="2" customFormat="1" ht="24.15" customHeight="1">
      <c r="A260" s="31"/>
      <c r="B260" s="143"/>
      <c r="C260" s="182" t="s">
        <v>481</v>
      </c>
      <c r="D260" s="182" t="s">
        <v>226</v>
      </c>
      <c r="E260" s="183" t="s">
        <v>482</v>
      </c>
      <c r="F260" s="184" t="s">
        <v>483</v>
      </c>
      <c r="G260" s="185" t="s">
        <v>174</v>
      </c>
      <c r="H260" s="186">
        <v>0.114</v>
      </c>
      <c r="I260" s="187"/>
      <c r="J260" s="188">
        <f>ROUND(I260*H260,2)</f>
        <v>0</v>
      </c>
      <c r="K260" s="189"/>
      <c r="L260" s="190"/>
      <c r="M260" s="191" t="s">
        <v>1</v>
      </c>
      <c r="N260" s="192" t="s">
        <v>39</v>
      </c>
      <c r="O260" s="57"/>
      <c r="P260" s="154">
        <f>O260*H260</f>
        <v>0</v>
      </c>
      <c r="Q260" s="154">
        <v>1</v>
      </c>
      <c r="R260" s="154">
        <f>Q260*H260</f>
        <v>0.114</v>
      </c>
      <c r="S260" s="154">
        <v>0</v>
      </c>
      <c r="T260" s="155">
        <f>S260*H260</f>
        <v>0</v>
      </c>
      <c r="U260" s="31"/>
      <c r="V260" s="31"/>
      <c r="W260" s="31"/>
      <c r="X260" s="31"/>
      <c r="Y260" s="31"/>
      <c r="Z260" s="31"/>
      <c r="AA260" s="31"/>
      <c r="AB260" s="31"/>
      <c r="AC260" s="31"/>
      <c r="AD260" s="31"/>
      <c r="AE260" s="31"/>
      <c r="AR260" s="156" t="s">
        <v>165</v>
      </c>
      <c r="AT260" s="156" t="s">
        <v>226</v>
      </c>
      <c r="AU260" s="156" t="s">
        <v>133</v>
      </c>
      <c r="AY260" s="16" t="s">
        <v>124</v>
      </c>
      <c r="BE260" s="157">
        <f>IF(N260="základní",J260,0)</f>
        <v>0</v>
      </c>
      <c r="BF260" s="157">
        <f>IF(N260="snížená",J260,0)</f>
        <v>0</v>
      </c>
      <c r="BG260" s="157">
        <f>IF(N260="zákl. přenesená",J260,0)</f>
        <v>0</v>
      </c>
      <c r="BH260" s="157">
        <f>IF(N260="sníž. přenesená",J260,0)</f>
        <v>0</v>
      </c>
      <c r="BI260" s="157">
        <f>IF(N260="nulová",J260,0)</f>
        <v>0</v>
      </c>
      <c r="BJ260" s="16" t="s">
        <v>82</v>
      </c>
      <c r="BK260" s="157">
        <f>ROUND(I260*H260,2)</f>
        <v>0</v>
      </c>
      <c r="BL260" s="16" t="s">
        <v>132</v>
      </c>
      <c r="BM260" s="156" t="s">
        <v>484</v>
      </c>
    </row>
    <row r="261" spans="1:65" s="2" customFormat="1" ht="48">
      <c r="A261" s="31"/>
      <c r="B261" s="32"/>
      <c r="C261" s="31"/>
      <c r="D261" s="159" t="s">
        <v>176</v>
      </c>
      <c r="E261" s="31"/>
      <c r="F261" s="167" t="s">
        <v>485</v>
      </c>
      <c r="G261" s="31"/>
      <c r="H261" s="31"/>
      <c r="I261" s="168"/>
      <c r="J261" s="31"/>
      <c r="K261" s="31"/>
      <c r="L261" s="32"/>
      <c r="M261" s="169"/>
      <c r="N261" s="170"/>
      <c r="O261" s="57"/>
      <c r="P261" s="57"/>
      <c r="Q261" s="57"/>
      <c r="R261" s="57"/>
      <c r="S261" s="57"/>
      <c r="T261" s="58"/>
      <c r="U261" s="31"/>
      <c r="V261" s="31"/>
      <c r="W261" s="31"/>
      <c r="X261" s="31"/>
      <c r="Y261" s="31"/>
      <c r="Z261" s="31"/>
      <c r="AA261" s="31"/>
      <c r="AB261" s="31"/>
      <c r="AC261" s="31"/>
      <c r="AD261" s="31"/>
      <c r="AE261" s="31"/>
      <c r="AT261" s="16" t="s">
        <v>176</v>
      </c>
      <c r="AU261" s="16" t="s">
        <v>133</v>
      </c>
    </row>
    <row r="262" spans="1:65" s="13" customFormat="1" ht="10.199999999999999">
      <c r="B262" s="158"/>
      <c r="D262" s="159" t="s">
        <v>135</v>
      </c>
      <c r="E262" s="160" t="s">
        <v>1</v>
      </c>
      <c r="F262" s="161" t="s">
        <v>486</v>
      </c>
      <c r="H262" s="162">
        <v>0.114</v>
      </c>
      <c r="I262" s="163"/>
      <c r="L262" s="158"/>
      <c r="M262" s="164"/>
      <c r="N262" s="165"/>
      <c r="O262" s="165"/>
      <c r="P262" s="165"/>
      <c r="Q262" s="165"/>
      <c r="R262" s="165"/>
      <c r="S262" s="165"/>
      <c r="T262" s="166"/>
      <c r="AT262" s="160" t="s">
        <v>135</v>
      </c>
      <c r="AU262" s="160" t="s">
        <v>133</v>
      </c>
      <c r="AV262" s="13" t="s">
        <v>84</v>
      </c>
      <c r="AW262" s="13" t="s">
        <v>30</v>
      </c>
      <c r="AX262" s="13" t="s">
        <v>82</v>
      </c>
      <c r="AY262" s="160" t="s">
        <v>124</v>
      </c>
    </row>
    <row r="263" spans="1:65" s="2" customFormat="1" ht="24.15" customHeight="1">
      <c r="A263" s="31"/>
      <c r="B263" s="143"/>
      <c r="C263" s="182" t="s">
        <v>487</v>
      </c>
      <c r="D263" s="182" t="s">
        <v>226</v>
      </c>
      <c r="E263" s="183" t="s">
        <v>488</v>
      </c>
      <c r="F263" s="184" t="s">
        <v>489</v>
      </c>
      <c r="G263" s="185" t="s">
        <v>174</v>
      </c>
      <c r="H263" s="186">
        <v>1.4999999999999999E-2</v>
      </c>
      <c r="I263" s="187"/>
      <c r="J263" s="188">
        <f>ROUND(I263*H263,2)</f>
        <v>0</v>
      </c>
      <c r="K263" s="189"/>
      <c r="L263" s="190"/>
      <c r="M263" s="191" t="s">
        <v>1</v>
      </c>
      <c r="N263" s="192" t="s">
        <v>39</v>
      </c>
      <c r="O263" s="57"/>
      <c r="P263" s="154">
        <f>O263*H263</f>
        <v>0</v>
      </c>
      <c r="Q263" s="154">
        <v>1</v>
      </c>
      <c r="R263" s="154">
        <f>Q263*H263</f>
        <v>1.4999999999999999E-2</v>
      </c>
      <c r="S263" s="154">
        <v>0</v>
      </c>
      <c r="T263" s="155">
        <f>S263*H263</f>
        <v>0</v>
      </c>
      <c r="U263" s="31"/>
      <c r="V263" s="31"/>
      <c r="W263" s="31"/>
      <c r="X263" s="31"/>
      <c r="Y263" s="31"/>
      <c r="Z263" s="31"/>
      <c r="AA263" s="31"/>
      <c r="AB263" s="31"/>
      <c r="AC263" s="31"/>
      <c r="AD263" s="31"/>
      <c r="AE263" s="31"/>
      <c r="AR263" s="156" t="s">
        <v>165</v>
      </c>
      <c r="AT263" s="156" t="s">
        <v>226</v>
      </c>
      <c r="AU263" s="156" t="s">
        <v>133</v>
      </c>
      <c r="AY263" s="16" t="s">
        <v>124</v>
      </c>
      <c r="BE263" s="157">
        <f>IF(N263="základní",J263,0)</f>
        <v>0</v>
      </c>
      <c r="BF263" s="157">
        <f>IF(N263="snížená",J263,0)</f>
        <v>0</v>
      </c>
      <c r="BG263" s="157">
        <f>IF(N263="zákl. přenesená",J263,0)</f>
        <v>0</v>
      </c>
      <c r="BH263" s="157">
        <f>IF(N263="sníž. přenesená",J263,0)</f>
        <v>0</v>
      </c>
      <c r="BI263" s="157">
        <f>IF(N263="nulová",J263,0)</f>
        <v>0</v>
      </c>
      <c r="BJ263" s="16" t="s">
        <v>82</v>
      </c>
      <c r="BK263" s="157">
        <f>ROUND(I263*H263,2)</f>
        <v>0</v>
      </c>
      <c r="BL263" s="16" t="s">
        <v>132</v>
      </c>
      <c r="BM263" s="156" t="s">
        <v>490</v>
      </c>
    </row>
    <row r="264" spans="1:65" s="2" customFormat="1" ht="28.8">
      <c r="A264" s="31"/>
      <c r="B264" s="32"/>
      <c r="C264" s="31"/>
      <c r="D264" s="159" t="s">
        <v>176</v>
      </c>
      <c r="E264" s="31"/>
      <c r="F264" s="167" t="s">
        <v>491</v>
      </c>
      <c r="G264" s="31"/>
      <c r="H264" s="31"/>
      <c r="I264" s="168"/>
      <c r="J264" s="31"/>
      <c r="K264" s="31"/>
      <c r="L264" s="32"/>
      <c r="M264" s="169"/>
      <c r="N264" s="170"/>
      <c r="O264" s="57"/>
      <c r="P264" s="57"/>
      <c r="Q264" s="57"/>
      <c r="R264" s="57"/>
      <c r="S264" s="57"/>
      <c r="T264" s="58"/>
      <c r="U264" s="31"/>
      <c r="V264" s="31"/>
      <c r="W264" s="31"/>
      <c r="X264" s="31"/>
      <c r="Y264" s="31"/>
      <c r="Z264" s="31"/>
      <c r="AA264" s="31"/>
      <c r="AB264" s="31"/>
      <c r="AC264" s="31"/>
      <c r="AD264" s="31"/>
      <c r="AE264" s="31"/>
      <c r="AT264" s="16" t="s">
        <v>176</v>
      </c>
      <c r="AU264" s="16" t="s">
        <v>133</v>
      </c>
    </row>
    <row r="265" spans="1:65" s="13" customFormat="1" ht="10.199999999999999">
      <c r="B265" s="158"/>
      <c r="D265" s="159" t="s">
        <v>135</v>
      </c>
      <c r="E265" s="160" t="s">
        <v>1</v>
      </c>
      <c r="F265" s="161" t="s">
        <v>492</v>
      </c>
      <c r="H265" s="162">
        <v>1.4999999999999999E-2</v>
      </c>
      <c r="I265" s="163"/>
      <c r="L265" s="158"/>
      <c r="M265" s="164"/>
      <c r="N265" s="165"/>
      <c r="O265" s="165"/>
      <c r="P265" s="165"/>
      <c r="Q265" s="165"/>
      <c r="R265" s="165"/>
      <c r="S265" s="165"/>
      <c r="T265" s="166"/>
      <c r="AT265" s="160" t="s">
        <v>135</v>
      </c>
      <c r="AU265" s="160" t="s">
        <v>133</v>
      </c>
      <c r="AV265" s="13" t="s">
        <v>84</v>
      </c>
      <c r="AW265" s="13" t="s">
        <v>30</v>
      </c>
      <c r="AX265" s="13" t="s">
        <v>82</v>
      </c>
      <c r="AY265" s="160" t="s">
        <v>124</v>
      </c>
    </row>
    <row r="266" spans="1:65" s="2" customFormat="1" ht="16.5" customHeight="1">
      <c r="A266" s="31"/>
      <c r="B266" s="143"/>
      <c r="C266" s="144" t="s">
        <v>241</v>
      </c>
      <c r="D266" s="144" t="s">
        <v>128</v>
      </c>
      <c r="E266" s="145" t="s">
        <v>493</v>
      </c>
      <c r="F266" s="146" t="s">
        <v>494</v>
      </c>
      <c r="G266" s="147" t="s">
        <v>495</v>
      </c>
      <c r="H266" s="148">
        <v>1</v>
      </c>
      <c r="I266" s="149"/>
      <c r="J266" s="150">
        <f>ROUND(I266*H266,2)</f>
        <v>0</v>
      </c>
      <c r="K266" s="151"/>
      <c r="L266" s="32"/>
      <c r="M266" s="152" t="s">
        <v>1</v>
      </c>
      <c r="N266" s="153" t="s">
        <v>39</v>
      </c>
      <c r="O266" s="57"/>
      <c r="P266" s="154">
        <f>O266*H266</f>
        <v>0</v>
      </c>
      <c r="Q266" s="154">
        <v>0</v>
      </c>
      <c r="R266" s="154">
        <f>Q266*H266</f>
        <v>0</v>
      </c>
      <c r="S266" s="154">
        <v>0</v>
      </c>
      <c r="T266" s="155">
        <f>S266*H266</f>
        <v>0</v>
      </c>
      <c r="U266" s="31"/>
      <c r="V266" s="31"/>
      <c r="W266" s="31"/>
      <c r="X266" s="31"/>
      <c r="Y266" s="31"/>
      <c r="Z266" s="31"/>
      <c r="AA266" s="31"/>
      <c r="AB266" s="31"/>
      <c r="AC266" s="31"/>
      <c r="AD266" s="31"/>
      <c r="AE266" s="31"/>
      <c r="AR266" s="156" t="s">
        <v>132</v>
      </c>
      <c r="AT266" s="156" t="s">
        <v>128</v>
      </c>
      <c r="AU266" s="156" t="s">
        <v>133</v>
      </c>
      <c r="AY266" s="16" t="s">
        <v>124</v>
      </c>
      <c r="BE266" s="157">
        <f>IF(N266="základní",J266,0)</f>
        <v>0</v>
      </c>
      <c r="BF266" s="157">
        <f>IF(N266="snížená",J266,0)</f>
        <v>0</v>
      </c>
      <c r="BG266" s="157">
        <f>IF(N266="zákl. přenesená",J266,0)</f>
        <v>0</v>
      </c>
      <c r="BH266" s="157">
        <f>IF(N266="sníž. přenesená",J266,0)</f>
        <v>0</v>
      </c>
      <c r="BI266" s="157">
        <f>IF(N266="nulová",J266,0)</f>
        <v>0</v>
      </c>
      <c r="BJ266" s="16" t="s">
        <v>82</v>
      </c>
      <c r="BK266" s="157">
        <f>ROUND(I266*H266,2)</f>
        <v>0</v>
      </c>
      <c r="BL266" s="16" t="s">
        <v>132</v>
      </c>
      <c r="BM266" s="156" t="s">
        <v>496</v>
      </c>
    </row>
    <row r="267" spans="1:65" s="2" customFormat="1" ht="86.4">
      <c r="A267" s="31"/>
      <c r="B267" s="32"/>
      <c r="C267" s="31"/>
      <c r="D267" s="159" t="s">
        <v>176</v>
      </c>
      <c r="E267" s="31"/>
      <c r="F267" s="167" t="s">
        <v>497</v>
      </c>
      <c r="G267" s="31"/>
      <c r="H267" s="31"/>
      <c r="I267" s="168"/>
      <c r="J267" s="31"/>
      <c r="K267" s="31"/>
      <c r="L267" s="32"/>
      <c r="M267" s="169"/>
      <c r="N267" s="170"/>
      <c r="O267" s="57"/>
      <c r="P267" s="57"/>
      <c r="Q267" s="57"/>
      <c r="R267" s="57"/>
      <c r="S267" s="57"/>
      <c r="T267" s="58"/>
      <c r="U267" s="31"/>
      <c r="V267" s="31"/>
      <c r="W267" s="31"/>
      <c r="X267" s="31"/>
      <c r="Y267" s="31"/>
      <c r="Z267" s="31"/>
      <c r="AA267" s="31"/>
      <c r="AB267" s="31"/>
      <c r="AC267" s="31"/>
      <c r="AD267" s="31"/>
      <c r="AE267" s="31"/>
      <c r="AT267" s="16" t="s">
        <v>176</v>
      </c>
      <c r="AU267" s="16" t="s">
        <v>133</v>
      </c>
    </row>
    <row r="268" spans="1:65" s="13" customFormat="1" ht="10.199999999999999">
      <c r="B268" s="158"/>
      <c r="D268" s="159" t="s">
        <v>135</v>
      </c>
      <c r="E268" s="160" t="s">
        <v>1</v>
      </c>
      <c r="F268" s="161" t="s">
        <v>82</v>
      </c>
      <c r="H268" s="162">
        <v>1</v>
      </c>
      <c r="I268" s="163"/>
      <c r="L268" s="158"/>
      <c r="M268" s="164"/>
      <c r="N268" s="165"/>
      <c r="O268" s="165"/>
      <c r="P268" s="165"/>
      <c r="Q268" s="165"/>
      <c r="R268" s="165"/>
      <c r="S268" s="165"/>
      <c r="T268" s="166"/>
      <c r="AT268" s="160" t="s">
        <v>135</v>
      </c>
      <c r="AU268" s="160" t="s">
        <v>133</v>
      </c>
      <c r="AV268" s="13" t="s">
        <v>84</v>
      </c>
      <c r="AW268" s="13" t="s">
        <v>30</v>
      </c>
      <c r="AX268" s="13" t="s">
        <v>82</v>
      </c>
      <c r="AY268" s="160" t="s">
        <v>124</v>
      </c>
    </row>
    <row r="269" spans="1:65" s="2" customFormat="1" ht="16.5" customHeight="1">
      <c r="A269" s="31"/>
      <c r="B269" s="143"/>
      <c r="C269" s="182" t="s">
        <v>247</v>
      </c>
      <c r="D269" s="182" t="s">
        <v>226</v>
      </c>
      <c r="E269" s="183" t="s">
        <v>498</v>
      </c>
      <c r="F269" s="184" t="s">
        <v>499</v>
      </c>
      <c r="G269" s="185" t="s">
        <v>398</v>
      </c>
      <c r="H269" s="186">
        <v>2</v>
      </c>
      <c r="I269" s="187"/>
      <c r="J269" s="188">
        <f>ROUND(I269*H269,2)</f>
        <v>0</v>
      </c>
      <c r="K269" s="189"/>
      <c r="L269" s="190"/>
      <c r="M269" s="191" t="s">
        <v>1</v>
      </c>
      <c r="N269" s="192" t="s">
        <v>39</v>
      </c>
      <c r="O269" s="57"/>
      <c r="P269" s="154">
        <f>O269*H269</f>
        <v>0</v>
      </c>
      <c r="Q269" s="154">
        <v>1</v>
      </c>
      <c r="R269" s="154">
        <f>Q269*H269</f>
        <v>2</v>
      </c>
      <c r="S269" s="154">
        <v>0</v>
      </c>
      <c r="T269" s="155">
        <f>S269*H269</f>
        <v>0</v>
      </c>
      <c r="U269" s="31"/>
      <c r="V269" s="31"/>
      <c r="W269" s="31"/>
      <c r="X269" s="31"/>
      <c r="Y269" s="31"/>
      <c r="Z269" s="31"/>
      <c r="AA269" s="31"/>
      <c r="AB269" s="31"/>
      <c r="AC269" s="31"/>
      <c r="AD269" s="31"/>
      <c r="AE269" s="31"/>
      <c r="AR269" s="156" t="s">
        <v>165</v>
      </c>
      <c r="AT269" s="156" t="s">
        <v>226</v>
      </c>
      <c r="AU269" s="156" t="s">
        <v>133</v>
      </c>
      <c r="AY269" s="16" t="s">
        <v>124</v>
      </c>
      <c r="BE269" s="157">
        <f>IF(N269="základní",J269,0)</f>
        <v>0</v>
      </c>
      <c r="BF269" s="157">
        <f>IF(N269="snížená",J269,0)</f>
        <v>0</v>
      </c>
      <c r="BG269" s="157">
        <f>IF(N269="zákl. přenesená",J269,0)</f>
        <v>0</v>
      </c>
      <c r="BH269" s="157">
        <f>IF(N269="sníž. přenesená",J269,0)</f>
        <v>0</v>
      </c>
      <c r="BI269" s="157">
        <f>IF(N269="nulová",J269,0)</f>
        <v>0</v>
      </c>
      <c r="BJ269" s="16" t="s">
        <v>82</v>
      </c>
      <c r="BK269" s="157">
        <f>ROUND(I269*H269,2)</f>
        <v>0</v>
      </c>
      <c r="BL269" s="16" t="s">
        <v>132</v>
      </c>
      <c r="BM269" s="156" t="s">
        <v>500</v>
      </c>
    </row>
    <row r="270" spans="1:65" s="2" customFormat="1" ht="38.4">
      <c r="A270" s="31"/>
      <c r="B270" s="32"/>
      <c r="C270" s="31"/>
      <c r="D270" s="159" t="s">
        <v>176</v>
      </c>
      <c r="E270" s="31"/>
      <c r="F270" s="167" t="s">
        <v>501</v>
      </c>
      <c r="G270" s="31"/>
      <c r="H270" s="31"/>
      <c r="I270" s="168"/>
      <c r="J270" s="31"/>
      <c r="K270" s="31"/>
      <c r="L270" s="32"/>
      <c r="M270" s="169"/>
      <c r="N270" s="170"/>
      <c r="O270" s="57"/>
      <c r="P270" s="57"/>
      <c r="Q270" s="57"/>
      <c r="R270" s="57"/>
      <c r="S270" s="57"/>
      <c r="T270" s="58"/>
      <c r="U270" s="31"/>
      <c r="V270" s="31"/>
      <c r="W270" s="31"/>
      <c r="X270" s="31"/>
      <c r="Y270" s="31"/>
      <c r="Z270" s="31"/>
      <c r="AA270" s="31"/>
      <c r="AB270" s="31"/>
      <c r="AC270" s="31"/>
      <c r="AD270" s="31"/>
      <c r="AE270" s="31"/>
      <c r="AT270" s="16" t="s">
        <v>176</v>
      </c>
      <c r="AU270" s="16" t="s">
        <v>133</v>
      </c>
    </row>
    <row r="271" spans="1:65" s="13" customFormat="1" ht="10.199999999999999">
      <c r="B271" s="158"/>
      <c r="D271" s="159" t="s">
        <v>135</v>
      </c>
      <c r="E271" s="160" t="s">
        <v>1</v>
      </c>
      <c r="F271" s="161" t="s">
        <v>502</v>
      </c>
      <c r="H271" s="162">
        <v>2</v>
      </c>
      <c r="I271" s="163"/>
      <c r="L271" s="158"/>
      <c r="M271" s="164"/>
      <c r="N271" s="165"/>
      <c r="O271" s="165"/>
      <c r="P271" s="165"/>
      <c r="Q271" s="165"/>
      <c r="R271" s="165"/>
      <c r="S271" s="165"/>
      <c r="T271" s="166"/>
      <c r="AT271" s="160" t="s">
        <v>135</v>
      </c>
      <c r="AU271" s="160" t="s">
        <v>133</v>
      </c>
      <c r="AV271" s="13" t="s">
        <v>84</v>
      </c>
      <c r="AW271" s="13" t="s">
        <v>30</v>
      </c>
      <c r="AX271" s="13" t="s">
        <v>82</v>
      </c>
      <c r="AY271" s="160" t="s">
        <v>124</v>
      </c>
    </row>
    <row r="272" spans="1:65" s="12" customFormat="1" ht="20.85" customHeight="1">
      <c r="B272" s="130"/>
      <c r="D272" s="131" t="s">
        <v>73</v>
      </c>
      <c r="E272" s="141" t="s">
        <v>503</v>
      </c>
      <c r="F272" s="141" t="s">
        <v>504</v>
      </c>
      <c r="I272" s="133"/>
      <c r="J272" s="142">
        <f>BK272</f>
        <v>0</v>
      </c>
      <c r="L272" s="130"/>
      <c r="M272" s="135"/>
      <c r="N272" s="136"/>
      <c r="O272" s="136"/>
      <c r="P272" s="137">
        <f>SUM(P273:P274)</f>
        <v>0</v>
      </c>
      <c r="Q272" s="136"/>
      <c r="R272" s="137">
        <f>SUM(R273:R274)</f>
        <v>0</v>
      </c>
      <c r="S272" s="136"/>
      <c r="T272" s="138">
        <f>SUM(T273:T274)</f>
        <v>0</v>
      </c>
      <c r="AR272" s="131" t="s">
        <v>82</v>
      </c>
      <c r="AT272" s="139" t="s">
        <v>73</v>
      </c>
      <c r="AU272" s="139" t="s">
        <v>84</v>
      </c>
      <c r="AY272" s="131" t="s">
        <v>124</v>
      </c>
      <c r="BK272" s="140">
        <f>SUM(BK273:BK274)</f>
        <v>0</v>
      </c>
    </row>
    <row r="273" spans="1:65" s="2" customFormat="1" ht="24.15" customHeight="1">
      <c r="A273" s="31"/>
      <c r="B273" s="143"/>
      <c r="C273" s="144" t="s">
        <v>505</v>
      </c>
      <c r="D273" s="144" t="s">
        <v>128</v>
      </c>
      <c r="E273" s="145" t="s">
        <v>506</v>
      </c>
      <c r="F273" s="146" t="s">
        <v>507</v>
      </c>
      <c r="G273" s="147" t="s">
        <v>131</v>
      </c>
      <c r="H273" s="148">
        <v>10</v>
      </c>
      <c r="I273" s="149"/>
      <c r="J273" s="150">
        <f>ROUND(I273*H273,2)</f>
        <v>0</v>
      </c>
      <c r="K273" s="151"/>
      <c r="L273" s="32"/>
      <c r="M273" s="152" t="s">
        <v>1</v>
      </c>
      <c r="N273" s="153" t="s">
        <v>39</v>
      </c>
      <c r="O273" s="57"/>
      <c r="P273" s="154">
        <f>O273*H273</f>
        <v>0</v>
      </c>
      <c r="Q273" s="154">
        <v>0</v>
      </c>
      <c r="R273" s="154">
        <f>Q273*H273</f>
        <v>0</v>
      </c>
      <c r="S273" s="154">
        <v>0</v>
      </c>
      <c r="T273" s="155">
        <f>S273*H273</f>
        <v>0</v>
      </c>
      <c r="U273" s="31"/>
      <c r="V273" s="31"/>
      <c r="W273" s="31"/>
      <c r="X273" s="31"/>
      <c r="Y273" s="31"/>
      <c r="Z273" s="31"/>
      <c r="AA273" s="31"/>
      <c r="AB273" s="31"/>
      <c r="AC273" s="31"/>
      <c r="AD273" s="31"/>
      <c r="AE273" s="31"/>
      <c r="AR273" s="156" t="s">
        <v>132</v>
      </c>
      <c r="AT273" s="156" t="s">
        <v>128</v>
      </c>
      <c r="AU273" s="156" t="s">
        <v>133</v>
      </c>
      <c r="AY273" s="16" t="s">
        <v>124</v>
      </c>
      <c r="BE273" s="157">
        <f>IF(N273="základní",J273,0)</f>
        <v>0</v>
      </c>
      <c r="BF273" s="157">
        <f>IF(N273="snížená",J273,0)</f>
        <v>0</v>
      </c>
      <c r="BG273" s="157">
        <f>IF(N273="zákl. přenesená",J273,0)</f>
        <v>0</v>
      </c>
      <c r="BH273" s="157">
        <f>IF(N273="sníž. přenesená",J273,0)</f>
        <v>0</v>
      </c>
      <c r="BI273" s="157">
        <f>IF(N273="nulová",J273,0)</f>
        <v>0</v>
      </c>
      <c r="BJ273" s="16" t="s">
        <v>82</v>
      </c>
      <c r="BK273" s="157">
        <f>ROUND(I273*H273,2)</f>
        <v>0</v>
      </c>
      <c r="BL273" s="16" t="s">
        <v>132</v>
      </c>
      <c r="BM273" s="156" t="s">
        <v>508</v>
      </c>
    </row>
    <row r="274" spans="1:65" s="13" customFormat="1" ht="10.199999999999999">
      <c r="B274" s="158"/>
      <c r="D274" s="159" t="s">
        <v>135</v>
      </c>
      <c r="E274" s="160" t="s">
        <v>1</v>
      </c>
      <c r="F274" s="161" t="s">
        <v>509</v>
      </c>
      <c r="H274" s="162">
        <v>10</v>
      </c>
      <c r="I274" s="163"/>
      <c r="L274" s="158"/>
      <c r="M274" s="164"/>
      <c r="N274" s="165"/>
      <c r="O274" s="165"/>
      <c r="P274" s="165"/>
      <c r="Q274" s="165"/>
      <c r="R274" s="165"/>
      <c r="S274" s="165"/>
      <c r="T274" s="166"/>
      <c r="AT274" s="160" t="s">
        <v>135</v>
      </c>
      <c r="AU274" s="160" t="s">
        <v>133</v>
      </c>
      <c r="AV274" s="13" t="s">
        <v>84</v>
      </c>
      <c r="AW274" s="13" t="s">
        <v>30</v>
      </c>
      <c r="AX274" s="13" t="s">
        <v>82</v>
      </c>
      <c r="AY274" s="160" t="s">
        <v>124</v>
      </c>
    </row>
    <row r="275" spans="1:65" s="12" customFormat="1" ht="20.85" customHeight="1">
      <c r="B275" s="130"/>
      <c r="D275" s="131" t="s">
        <v>73</v>
      </c>
      <c r="E275" s="141" t="s">
        <v>264</v>
      </c>
      <c r="F275" s="141" t="s">
        <v>510</v>
      </c>
      <c r="I275" s="133"/>
      <c r="J275" s="142">
        <f>BK275</f>
        <v>0</v>
      </c>
      <c r="L275" s="130"/>
      <c r="M275" s="135"/>
      <c r="N275" s="136"/>
      <c r="O275" s="136"/>
      <c r="P275" s="137">
        <f>P276</f>
        <v>0</v>
      </c>
      <c r="Q275" s="136"/>
      <c r="R275" s="137">
        <f>R276</f>
        <v>0</v>
      </c>
      <c r="S275" s="136"/>
      <c r="T275" s="138">
        <f>T276</f>
        <v>0</v>
      </c>
      <c r="AR275" s="131" t="s">
        <v>82</v>
      </c>
      <c r="AT275" s="139" t="s">
        <v>73</v>
      </c>
      <c r="AU275" s="139" t="s">
        <v>84</v>
      </c>
      <c r="AY275" s="131" t="s">
        <v>124</v>
      </c>
      <c r="BK275" s="140">
        <f>BK276</f>
        <v>0</v>
      </c>
    </row>
    <row r="276" spans="1:65" s="2" customFormat="1" ht="37.799999999999997" customHeight="1">
      <c r="A276" s="31"/>
      <c r="B276" s="143"/>
      <c r="C276" s="144" t="s">
        <v>511</v>
      </c>
      <c r="D276" s="144" t="s">
        <v>128</v>
      </c>
      <c r="E276" s="145" t="s">
        <v>512</v>
      </c>
      <c r="F276" s="146" t="s">
        <v>513</v>
      </c>
      <c r="G276" s="147" t="s">
        <v>174</v>
      </c>
      <c r="H276" s="148">
        <v>18.52</v>
      </c>
      <c r="I276" s="149"/>
      <c r="J276" s="150">
        <f>ROUND(I276*H276,2)</f>
        <v>0</v>
      </c>
      <c r="K276" s="151"/>
      <c r="L276" s="32"/>
      <c r="M276" s="152" t="s">
        <v>1</v>
      </c>
      <c r="N276" s="153" t="s">
        <v>39</v>
      </c>
      <c r="O276" s="57"/>
      <c r="P276" s="154">
        <f>O276*H276</f>
        <v>0</v>
      </c>
      <c r="Q276" s="154">
        <v>0</v>
      </c>
      <c r="R276" s="154">
        <f>Q276*H276</f>
        <v>0</v>
      </c>
      <c r="S276" s="154">
        <v>0</v>
      </c>
      <c r="T276" s="155">
        <f>S276*H276</f>
        <v>0</v>
      </c>
      <c r="U276" s="31"/>
      <c r="V276" s="31"/>
      <c r="W276" s="31"/>
      <c r="X276" s="31"/>
      <c r="Y276" s="31"/>
      <c r="Z276" s="31"/>
      <c r="AA276" s="31"/>
      <c r="AB276" s="31"/>
      <c r="AC276" s="31"/>
      <c r="AD276" s="31"/>
      <c r="AE276" s="31"/>
      <c r="AR276" s="156" t="s">
        <v>132</v>
      </c>
      <c r="AT276" s="156" t="s">
        <v>128</v>
      </c>
      <c r="AU276" s="156" t="s">
        <v>133</v>
      </c>
      <c r="AY276" s="16" t="s">
        <v>124</v>
      </c>
      <c r="BE276" s="157">
        <f>IF(N276="základní",J276,0)</f>
        <v>0</v>
      </c>
      <c r="BF276" s="157">
        <f>IF(N276="snížená",J276,0)</f>
        <v>0</v>
      </c>
      <c r="BG276" s="157">
        <f>IF(N276="zákl. přenesená",J276,0)</f>
        <v>0</v>
      </c>
      <c r="BH276" s="157">
        <f>IF(N276="sníž. přenesená",J276,0)</f>
        <v>0</v>
      </c>
      <c r="BI276" s="157">
        <f>IF(N276="nulová",J276,0)</f>
        <v>0</v>
      </c>
      <c r="BJ276" s="16" t="s">
        <v>82</v>
      </c>
      <c r="BK276" s="157">
        <f>ROUND(I276*H276,2)</f>
        <v>0</v>
      </c>
      <c r="BL276" s="16" t="s">
        <v>132</v>
      </c>
      <c r="BM276" s="156" t="s">
        <v>514</v>
      </c>
    </row>
    <row r="277" spans="1:65" s="12" customFormat="1" ht="22.8" customHeight="1">
      <c r="B277" s="130"/>
      <c r="D277" s="131" t="s">
        <v>73</v>
      </c>
      <c r="E277" s="141" t="s">
        <v>515</v>
      </c>
      <c r="F277" s="141" t="s">
        <v>516</v>
      </c>
      <c r="I277" s="133"/>
      <c r="J277" s="142">
        <f>BK277</f>
        <v>0</v>
      </c>
      <c r="L277" s="130"/>
      <c r="M277" s="135"/>
      <c r="N277" s="136"/>
      <c r="O277" s="136"/>
      <c r="P277" s="137">
        <f>SUM(P278:P280)</f>
        <v>0</v>
      </c>
      <c r="Q277" s="136"/>
      <c r="R277" s="137">
        <f>SUM(R278:R280)</f>
        <v>0</v>
      </c>
      <c r="S277" s="136"/>
      <c r="T277" s="138">
        <f>SUM(T278:T280)</f>
        <v>0</v>
      </c>
      <c r="AR277" s="131" t="s">
        <v>82</v>
      </c>
      <c r="AT277" s="139" t="s">
        <v>73</v>
      </c>
      <c r="AU277" s="139" t="s">
        <v>82</v>
      </c>
      <c r="AY277" s="131" t="s">
        <v>124</v>
      </c>
      <c r="BK277" s="140">
        <f>SUM(BK278:BK280)</f>
        <v>0</v>
      </c>
    </row>
    <row r="278" spans="1:65" s="2" customFormat="1" ht="33" customHeight="1">
      <c r="A278" s="31"/>
      <c r="B278" s="143"/>
      <c r="C278" s="144" t="s">
        <v>517</v>
      </c>
      <c r="D278" s="144" t="s">
        <v>128</v>
      </c>
      <c r="E278" s="145" t="s">
        <v>518</v>
      </c>
      <c r="F278" s="146" t="s">
        <v>519</v>
      </c>
      <c r="G278" s="147" t="s">
        <v>174</v>
      </c>
      <c r="H278" s="148">
        <v>22</v>
      </c>
      <c r="I278" s="149"/>
      <c r="J278" s="150">
        <f>ROUND(I278*H278,2)</f>
        <v>0</v>
      </c>
      <c r="K278" s="151"/>
      <c r="L278" s="32"/>
      <c r="M278" s="152" t="s">
        <v>1</v>
      </c>
      <c r="N278" s="153" t="s">
        <v>39</v>
      </c>
      <c r="O278" s="57"/>
      <c r="P278" s="154">
        <f>O278*H278</f>
        <v>0</v>
      </c>
      <c r="Q278" s="154">
        <v>0</v>
      </c>
      <c r="R278" s="154">
        <f>Q278*H278</f>
        <v>0</v>
      </c>
      <c r="S278" s="154">
        <v>0</v>
      </c>
      <c r="T278" s="155">
        <f>S278*H278</f>
        <v>0</v>
      </c>
      <c r="U278" s="31"/>
      <c r="V278" s="31"/>
      <c r="W278" s="31"/>
      <c r="X278" s="31"/>
      <c r="Y278" s="31"/>
      <c r="Z278" s="31"/>
      <c r="AA278" s="31"/>
      <c r="AB278" s="31"/>
      <c r="AC278" s="31"/>
      <c r="AD278" s="31"/>
      <c r="AE278" s="31"/>
      <c r="AR278" s="156" t="s">
        <v>132</v>
      </c>
      <c r="AT278" s="156" t="s">
        <v>128</v>
      </c>
      <c r="AU278" s="156" t="s">
        <v>84</v>
      </c>
      <c r="AY278" s="16" t="s">
        <v>124</v>
      </c>
      <c r="BE278" s="157">
        <f>IF(N278="základní",J278,0)</f>
        <v>0</v>
      </c>
      <c r="BF278" s="157">
        <f>IF(N278="snížená",J278,0)</f>
        <v>0</v>
      </c>
      <c r="BG278" s="157">
        <f>IF(N278="zákl. přenesená",J278,0)</f>
        <v>0</v>
      </c>
      <c r="BH278" s="157">
        <f>IF(N278="sníž. přenesená",J278,0)</f>
        <v>0</v>
      </c>
      <c r="BI278" s="157">
        <f>IF(N278="nulová",J278,0)</f>
        <v>0</v>
      </c>
      <c r="BJ278" s="16" t="s">
        <v>82</v>
      </c>
      <c r="BK278" s="157">
        <f>ROUND(I278*H278,2)</f>
        <v>0</v>
      </c>
      <c r="BL278" s="16" t="s">
        <v>132</v>
      </c>
      <c r="BM278" s="156" t="s">
        <v>520</v>
      </c>
    </row>
    <row r="279" spans="1:65" s="2" customFormat="1" ht="48">
      <c r="A279" s="31"/>
      <c r="B279" s="32"/>
      <c r="C279" s="31"/>
      <c r="D279" s="159" t="s">
        <v>176</v>
      </c>
      <c r="E279" s="31"/>
      <c r="F279" s="167" t="s">
        <v>521</v>
      </c>
      <c r="G279" s="31"/>
      <c r="H279" s="31"/>
      <c r="I279" s="168"/>
      <c r="J279" s="31"/>
      <c r="K279" s="31"/>
      <c r="L279" s="32"/>
      <c r="M279" s="169"/>
      <c r="N279" s="170"/>
      <c r="O279" s="57"/>
      <c r="P279" s="57"/>
      <c r="Q279" s="57"/>
      <c r="R279" s="57"/>
      <c r="S279" s="57"/>
      <c r="T279" s="58"/>
      <c r="U279" s="31"/>
      <c r="V279" s="31"/>
      <c r="W279" s="31"/>
      <c r="X279" s="31"/>
      <c r="Y279" s="31"/>
      <c r="Z279" s="31"/>
      <c r="AA279" s="31"/>
      <c r="AB279" s="31"/>
      <c r="AC279" s="31"/>
      <c r="AD279" s="31"/>
      <c r="AE279" s="31"/>
      <c r="AT279" s="16" t="s">
        <v>176</v>
      </c>
      <c r="AU279" s="16" t="s">
        <v>84</v>
      </c>
    </row>
    <row r="280" spans="1:65" s="13" customFormat="1" ht="10.199999999999999">
      <c r="B280" s="158"/>
      <c r="D280" s="159" t="s">
        <v>135</v>
      </c>
      <c r="E280" s="160" t="s">
        <v>1</v>
      </c>
      <c r="F280" s="161" t="s">
        <v>522</v>
      </c>
      <c r="H280" s="162">
        <v>22</v>
      </c>
      <c r="I280" s="163"/>
      <c r="L280" s="158"/>
      <c r="M280" s="171"/>
      <c r="N280" s="172"/>
      <c r="O280" s="172"/>
      <c r="P280" s="172"/>
      <c r="Q280" s="172"/>
      <c r="R280" s="172"/>
      <c r="S280" s="172"/>
      <c r="T280" s="173"/>
      <c r="AT280" s="160" t="s">
        <v>135</v>
      </c>
      <c r="AU280" s="160" t="s">
        <v>84</v>
      </c>
      <c r="AV280" s="13" t="s">
        <v>84</v>
      </c>
      <c r="AW280" s="13" t="s">
        <v>30</v>
      </c>
      <c r="AX280" s="13" t="s">
        <v>82</v>
      </c>
      <c r="AY280" s="160" t="s">
        <v>124</v>
      </c>
    </row>
    <row r="281" spans="1:65" s="2" customFormat="1" ht="6.9" customHeight="1">
      <c r="A281" s="31"/>
      <c r="B281" s="46"/>
      <c r="C281" s="47"/>
      <c r="D281" s="47"/>
      <c r="E281" s="47"/>
      <c r="F281" s="47"/>
      <c r="G281" s="47"/>
      <c r="H281" s="47"/>
      <c r="I281" s="47"/>
      <c r="J281" s="47"/>
      <c r="K281" s="47"/>
      <c r="L281" s="32"/>
      <c r="M281" s="31"/>
      <c r="O281" s="31"/>
      <c r="P281" s="31"/>
      <c r="Q281" s="31"/>
      <c r="R281" s="31"/>
      <c r="S281" s="31"/>
      <c r="T281" s="31"/>
      <c r="U281" s="31"/>
      <c r="V281" s="31"/>
      <c r="W281" s="31"/>
      <c r="X281" s="31"/>
      <c r="Y281" s="31"/>
      <c r="Z281" s="31"/>
      <c r="AA281" s="31"/>
      <c r="AB281" s="31"/>
      <c r="AC281" s="31"/>
      <c r="AD281" s="31"/>
      <c r="AE281" s="31"/>
    </row>
  </sheetData>
  <autoFilter ref="C138:K280"/>
  <mergeCells count="9">
    <mergeCell ref="E87:H87"/>
    <mergeCell ref="E129:H129"/>
    <mergeCell ref="E131:H131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BM145"/>
  <sheetViews>
    <sheetView showGridLines="0" workbookViewId="0"/>
  </sheetViews>
  <sheetFormatPr defaultRowHeight="14.4"/>
  <cols>
    <col min="1" max="1" width="8.28515625" style="1" customWidth="1"/>
    <col min="2" max="2" width="1.140625" style="1" customWidth="1"/>
    <col min="3" max="3" width="4.140625" style="1" customWidth="1"/>
    <col min="4" max="4" width="4.28515625" style="1" customWidth="1"/>
    <col min="5" max="5" width="17.140625" style="1" customWidth="1"/>
    <col min="6" max="6" width="50.85546875" style="1" customWidth="1"/>
    <col min="7" max="7" width="7.42578125" style="1" customWidth="1"/>
    <col min="8" max="8" width="14" style="1" customWidth="1"/>
    <col min="9" max="9" width="15.85546875" style="1" customWidth="1"/>
    <col min="10" max="10" width="22.28515625" style="1" customWidth="1"/>
    <col min="11" max="11" width="22.28515625" style="1" hidden="1" customWidth="1"/>
    <col min="12" max="12" width="9.28515625" style="1" customWidth="1"/>
    <col min="13" max="13" width="10.85546875" style="1" hidden="1" customWidth="1"/>
    <col min="14" max="14" width="9.28515625" style="1" hidden="1"/>
    <col min="15" max="20" width="14.140625" style="1" hidden="1" customWidth="1"/>
    <col min="21" max="21" width="16.28515625" style="1" hidden="1" customWidth="1"/>
    <col min="22" max="22" width="12.28515625" style="1" customWidth="1"/>
    <col min="23" max="23" width="16.28515625" style="1" customWidth="1"/>
    <col min="24" max="24" width="12.28515625" style="1" customWidth="1"/>
    <col min="25" max="25" width="15" style="1" customWidth="1"/>
    <col min="26" max="26" width="11" style="1" customWidth="1"/>
    <col min="27" max="27" width="15" style="1" customWidth="1"/>
    <col min="28" max="28" width="16.28515625" style="1" customWidth="1"/>
    <col min="29" max="29" width="11" style="1" customWidth="1"/>
    <col min="30" max="30" width="15" style="1" customWidth="1"/>
    <col min="31" max="31" width="16.28515625" style="1" customWidth="1"/>
    <col min="44" max="65" width="9.28515625" style="1" hidden="1"/>
  </cols>
  <sheetData>
    <row r="2" spans="1:46" s="1" customFormat="1" ht="36.9" customHeight="1">
      <c r="L2" s="236" t="s">
        <v>5</v>
      </c>
      <c r="M2" s="221"/>
      <c r="N2" s="221"/>
      <c r="O2" s="221"/>
      <c r="P2" s="221"/>
      <c r="Q2" s="221"/>
      <c r="R2" s="221"/>
      <c r="S2" s="221"/>
      <c r="T2" s="221"/>
      <c r="U2" s="221"/>
      <c r="V2" s="221"/>
      <c r="AT2" s="16" t="s">
        <v>94</v>
      </c>
    </row>
    <row r="3" spans="1:46" s="1" customFormat="1" ht="6.9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9"/>
      <c r="AT3" s="16" t="s">
        <v>84</v>
      </c>
    </row>
    <row r="4" spans="1:46" s="1" customFormat="1" ht="24.9" customHeight="1">
      <c r="B4" s="19"/>
      <c r="D4" s="20" t="s">
        <v>95</v>
      </c>
      <c r="L4" s="19"/>
      <c r="M4" s="92" t="s">
        <v>10</v>
      </c>
      <c r="AT4" s="16" t="s">
        <v>3</v>
      </c>
    </row>
    <row r="5" spans="1:46" s="1" customFormat="1" ht="6.9" customHeight="1">
      <c r="B5" s="19"/>
      <c r="L5" s="19"/>
    </row>
    <row r="6" spans="1:46" s="1" customFormat="1" ht="12" customHeight="1">
      <c r="B6" s="19"/>
      <c r="D6" s="26" t="s">
        <v>16</v>
      </c>
      <c r="L6" s="19"/>
    </row>
    <row r="7" spans="1:46" s="1" customFormat="1" ht="16.5" customHeight="1">
      <c r="B7" s="19"/>
      <c r="E7" s="237" t="str">
        <f>'Rekapitulace stavby'!K6</f>
        <v>Oprava vodní nádrže Vranov</v>
      </c>
      <c r="F7" s="238"/>
      <c r="G7" s="238"/>
      <c r="H7" s="238"/>
      <c r="L7" s="19"/>
    </row>
    <row r="8" spans="1:46" s="2" customFormat="1" ht="12" customHeight="1">
      <c r="A8" s="31"/>
      <c r="B8" s="32"/>
      <c r="C8" s="31"/>
      <c r="D8" s="26" t="s">
        <v>96</v>
      </c>
      <c r="E8" s="31"/>
      <c r="F8" s="31"/>
      <c r="G8" s="31"/>
      <c r="H8" s="31"/>
      <c r="I8" s="31"/>
      <c r="J8" s="31"/>
      <c r="K8" s="31"/>
      <c r="L8" s="41"/>
      <c r="S8" s="31"/>
      <c r="T8" s="31"/>
      <c r="U8" s="31"/>
      <c r="V8" s="31"/>
      <c r="W8" s="31"/>
      <c r="X8" s="31"/>
      <c r="Y8" s="31"/>
      <c r="Z8" s="31"/>
      <c r="AA8" s="31"/>
      <c r="AB8" s="31"/>
      <c r="AC8" s="31"/>
      <c r="AD8" s="31"/>
      <c r="AE8" s="31"/>
    </row>
    <row r="9" spans="1:46" s="2" customFormat="1" ht="16.5" customHeight="1">
      <c r="A9" s="31"/>
      <c r="B9" s="32"/>
      <c r="C9" s="31"/>
      <c r="D9" s="31"/>
      <c r="E9" s="198" t="s">
        <v>523</v>
      </c>
      <c r="F9" s="239"/>
      <c r="G9" s="239"/>
      <c r="H9" s="239"/>
      <c r="I9" s="31"/>
      <c r="J9" s="31"/>
      <c r="K9" s="31"/>
      <c r="L9" s="41"/>
      <c r="S9" s="31"/>
      <c r="T9" s="31"/>
      <c r="U9" s="31"/>
      <c r="V9" s="31"/>
      <c r="W9" s="31"/>
      <c r="X9" s="31"/>
      <c r="Y9" s="31"/>
      <c r="Z9" s="31"/>
      <c r="AA9" s="31"/>
      <c r="AB9" s="31"/>
      <c r="AC9" s="31"/>
      <c r="AD9" s="31"/>
      <c r="AE9" s="31"/>
    </row>
    <row r="10" spans="1:46" s="2" customFormat="1" ht="10.199999999999999">
      <c r="A10" s="31"/>
      <c r="B10" s="32"/>
      <c r="C10" s="31"/>
      <c r="D10" s="31"/>
      <c r="E10" s="31"/>
      <c r="F10" s="31"/>
      <c r="G10" s="31"/>
      <c r="H10" s="31"/>
      <c r="I10" s="31"/>
      <c r="J10" s="31"/>
      <c r="K10" s="31"/>
      <c r="L10" s="41"/>
      <c r="S10" s="31"/>
      <c r="T10" s="31"/>
      <c r="U10" s="31"/>
      <c r="V10" s="31"/>
      <c r="W10" s="31"/>
      <c r="X10" s="31"/>
      <c r="Y10" s="31"/>
      <c r="Z10" s="31"/>
      <c r="AA10" s="31"/>
      <c r="AB10" s="31"/>
      <c r="AC10" s="31"/>
      <c r="AD10" s="31"/>
      <c r="AE10" s="31"/>
    </row>
    <row r="11" spans="1:46" s="2" customFormat="1" ht="12" customHeight="1">
      <c r="A11" s="31"/>
      <c r="B11" s="32"/>
      <c r="C11" s="31"/>
      <c r="D11" s="26" t="s">
        <v>18</v>
      </c>
      <c r="E11" s="31"/>
      <c r="F11" s="24" t="s">
        <v>1</v>
      </c>
      <c r="G11" s="31"/>
      <c r="H11" s="31"/>
      <c r="I11" s="26" t="s">
        <v>19</v>
      </c>
      <c r="J11" s="24" t="s">
        <v>1</v>
      </c>
      <c r="K11" s="31"/>
      <c r="L11" s="41"/>
      <c r="S11" s="31"/>
      <c r="T11" s="31"/>
      <c r="U11" s="31"/>
      <c r="V11" s="31"/>
      <c r="W11" s="31"/>
      <c r="X11" s="31"/>
      <c r="Y11" s="31"/>
      <c r="Z11" s="31"/>
      <c r="AA11" s="31"/>
      <c r="AB11" s="31"/>
      <c r="AC11" s="31"/>
      <c r="AD11" s="31"/>
      <c r="AE11" s="31"/>
    </row>
    <row r="12" spans="1:46" s="2" customFormat="1" ht="12" customHeight="1">
      <c r="A12" s="31"/>
      <c r="B12" s="32"/>
      <c r="C12" s="31"/>
      <c r="D12" s="26" t="s">
        <v>20</v>
      </c>
      <c r="E12" s="31"/>
      <c r="F12" s="24" t="s">
        <v>21</v>
      </c>
      <c r="G12" s="31"/>
      <c r="H12" s="31"/>
      <c r="I12" s="26" t="s">
        <v>22</v>
      </c>
      <c r="J12" s="54" t="str">
        <f>'Rekapitulace stavby'!AN8</f>
        <v>5. 8. 2021</v>
      </c>
      <c r="K12" s="31"/>
      <c r="L12" s="41"/>
      <c r="S12" s="31"/>
      <c r="T12" s="31"/>
      <c r="U12" s="31"/>
      <c r="V12" s="31"/>
      <c r="W12" s="31"/>
      <c r="X12" s="31"/>
      <c r="Y12" s="31"/>
      <c r="Z12" s="31"/>
      <c r="AA12" s="31"/>
      <c r="AB12" s="31"/>
      <c r="AC12" s="31"/>
      <c r="AD12" s="31"/>
      <c r="AE12" s="31"/>
    </row>
    <row r="13" spans="1:46" s="2" customFormat="1" ht="10.8" customHeight="1">
      <c r="A13" s="31"/>
      <c r="B13" s="32"/>
      <c r="C13" s="31"/>
      <c r="D13" s="31"/>
      <c r="E13" s="31"/>
      <c r="F13" s="31"/>
      <c r="G13" s="31"/>
      <c r="H13" s="31"/>
      <c r="I13" s="31"/>
      <c r="J13" s="31"/>
      <c r="K13" s="31"/>
      <c r="L13" s="41"/>
      <c r="S13" s="31"/>
      <c r="T13" s="31"/>
      <c r="U13" s="31"/>
      <c r="V13" s="31"/>
      <c r="W13" s="31"/>
      <c r="X13" s="31"/>
      <c r="Y13" s="31"/>
      <c r="Z13" s="31"/>
      <c r="AA13" s="31"/>
      <c r="AB13" s="31"/>
      <c r="AC13" s="31"/>
      <c r="AD13" s="31"/>
      <c r="AE13" s="31"/>
    </row>
    <row r="14" spans="1:46" s="2" customFormat="1" ht="12" customHeight="1">
      <c r="A14" s="31"/>
      <c r="B14" s="32"/>
      <c r="C14" s="31"/>
      <c r="D14" s="26" t="s">
        <v>24</v>
      </c>
      <c r="E14" s="31"/>
      <c r="F14" s="31"/>
      <c r="G14" s="31"/>
      <c r="H14" s="31"/>
      <c r="I14" s="26" t="s">
        <v>25</v>
      </c>
      <c r="J14" s="24" t="str">
        <f>IF('Rekapitulace stavby'!AN10="","",'Rekapitulace stavby'!AN10)</f>
        <v/>
      </c>
      <c r="K14" s="31"/>
      <c r="L14" s="41"/>
      <c r="S14" s="31"/>
      <c r="T14" s="31"/>
      <c r="U14" s="31"/>
      <c r="V14" s="31"/>
      <c r="W14" s="31"/>
      <c r="X14" s="31"/>
      <c r="Y14" s="31"/>
      <c r="Z14" s="31"/>
      <c r="AA14" s="31"/>
      <c r="AB14" s="31"/>
      <c r="AC14" s="31"/>
      <c r="AD14" s="31"/>
      <c r="AE14" s="31"/>
    </row>
    <row r="15" spans="1:46" s="2" customFormat="1" ht="18" customHeight="1">
      <c r="A15" s="31"/>
      <c r="B15" s="32"/>
      <c r="C15" s="31"/>
      <c r="D15" s="31"/>
      <c r="E15" s="24" t="str">
        <f>IF('Rekapitulace stavby'!E11="","",'Rekapitulace stavby'!E11)</f>
        <v xml:space="preserve"> </v>
      </c>
      <c r="F15" s="31"/>
      <c r="G15" s="31"/>
      <c r="H15" s="31"/>
      <c r="I15" s="26" t="s">
        <v>26</v>
      </c>
      <c r="J15" s="24" t="str">
        <f>IF('Rekapitulace stavby'!AN11="","",'Rekapitulace stavby'!AN11)</f>
        <v/>
      </c>
      <c r="K15" s="31"/>
      <c r="L15" s="41"/>
      <c r="S15" s="31"/>
      <c r="T15" s="31"/>
      <c r="U15" s="31"/>
      <c r="V15" s="31"/>
      <c r="W15" s="31"/>
      <c r="X15" s="31"/>
      <c r="Y15" s="31"/>
      <c r="Z15" s="31"/>
      <c r="AA15" s="31"/>
      <c r="AB15" s="31"/>
      <c r="AC15" s="31"/>
      <c r="AD15" s="31"/>
      <c r="AE15" s="31"/>
    </row>
    <row r="16" spans="1:46" s="2" customFormat="1" ht="6.9" customHeight="1">
      <c r="A16" s="31"/>
      <c r="B16" s="32"/>
      <c r="C16" s="31"/>
      <c r="D16" s="31"/>
      <c r="E16" s="31"/>
      <c r="F16" s="31"/>
      <c r="G16" s="31"/>
      <c r="H16" s="31"/>
      <c r="I16" s="31"/>
      <c r="J16" s="31"/>
      <c r="K16" s="31"/>
      <c r="L16" s="41"/>
      <c r="S16" s="31"/>
      <c r="T16" s="31"/>
      <c r="U16" s="31"/>
      <c r="V16" s="31"/>
      <c r="W16" s="31"/>
      <c r="X16" s="31"/>
      <c r="Y16" s="31"/>
      <c r="Z16" s="31"/>
      <c r="AA16" s="31"/>
      <c r="AB16" s="31"/>
      <c r="AC16" s="31"/>
      <c r="AD16" s="31"/>
      <c r="AE16" s="31"/>
    </row>
    <row r="17" spans="1:31" s="2" customFormat="1" ht="12" customHeight="1">
      <c r="A17" s="31"/>
      <c r="B17" s="32"/>
      <c r="C17" s="31"/>
      <c r="D17" s="26" t="s">
        <v>27</v>
      </c>
      <c r="E17" s="31"/>
      <c r="F17" s="31"/>
      <c r="G17" s="31"/>
      <c r="H17" s="31"/>
      <c r="I17" s="26" t="s">
        <v>25</v>
      </c>
      <c r="J17" s="27" t="str">
        <f>'Rekapitulace stavby'!AN13</f>
        <v>Vyplň údaj</v>
      </c>
      <c r="K17" s="31"/>
      <c r="L17" s="41"/>
      <c r="S17" s="31"/>
      <c r="T17" s="31"/>
      <c r="U17" s="31"/>
      <c r="V17" s="31"/>
      <c r="W17" s="31"/>
      <c r="X17" s="31"/>
      <c r="Y17" s="31"/>
      <c r="Z17" s="31"/>
      <c r="AA17" s="31"/>
      <c r="AB17" s="31"/>
      <c r="AC17" s="31"/>
      <c r="AD17" s="31"/>
      <c r="AE17" s="31"/>
    </row>
    <row r="18" spans="1:31" s="2" customFormat="1" ht="18" customHeight="1">
      <c r="A18" s="31"/>
      <c r="B18" s="32"/>
      <c r="C18" s="31"/>
      <c r="D18" s="31"/>
      <c r="E18" s="240" t="str">
        <f>'Rekapitulace stavby'!E14</f>
        <v>Vyplň údaj</v>
      </c>
      <c r="F18" s="220"/>
      <c r="G18" s="220"/>
      <c r="H18" s="220"/>
      <c r="I18" s="26" t="s">
        <v>26</v>
      </c>
      <c r="J18" s="27" t="str">
        <f>'Rekapitulace stavby'!AN14</f>
        <v>Vyplň údaj</v>
      </c>
      <c r="K18" s="31"/>
      <c r="L18" s="41"/>
      <c r="S18" s="31"/>
      <c r="T18" s="31"/>
      <c r="U18" s="31"/>
      <c r="V18" s="31"/>
      <c r="W18" s="31"/>
      <c r="X18" s="31"/>
      <c r="Y18" s="31"/>
      <c r="Z18" s="31"/>
      <c r="AA18" s="31"/>
      <c r="AB18" s="31"/>
      <c r="AC18" s="31"/>
      <c r="AD18" s="31"/>
      <c r="AE18" s="31"/>
    </row>
    <row r="19" spans="1:31" s="2" customFormat="1" ht="6.9" customHeight="1">
      <c r="A19" s="31"/>
      <c r="B19" s="32"/>
      <c r="C19" s="31"/>
      <c r="D19" s="31"/>
      <c r="E19" s="31"/>
      <c r="F19" s="31"/>
      <c r="G19" s="31"/>
      <c r="H19" s="31"/>
      <c r="I19" s="31"/>
      <c r="J19" s="31"/>
      <c r="K19" s="31"/>
      <c r="L19" s="41"/>
      <c r="S19" s="31"/>
      <c r="T19" s="31"/>
      <c r="U19" s="31"/>
      <c r="V19" s="31"/>
      <c r="W19" s="31"/>
      <c r="X19" s="31"/>
      <c r="Y19" s="31"/>
      <c r="Z19" s="31"/>
      <c r="AA19" s="31"/>
      <c r="AB19" s="31"/>
      <c r="AC19" s="31"/>
      <c r="AD19" s="31"/>
      <c r="AE19" s="31"/>
    </row>
    <row r="20" spans="1:31" s="2" customFormat="1" ht="12" customHeight="1">
      <c r="A20" s="31"/>
      <c r="B20" s="32"/>
      <c r="C20" s="31"/>
      <c r="D20" s="26" t="s">
        <v>29</v>
      </c>
      <c r="E20" s="31"/>
      <c r="F20" s="31"/>
      <c r="G20" s="31"/>
      <c r="H20" s="31"/>
      <c r="I20" s="26" t="s">
        <v>25</v>
      </c>
      <c r="J20" s="24" t="str">
        <f>IF('Rekapitulace stavby'!AN16="","",'Rekapitulace stavby'!AN16)</f>
        <v/>
      </c>
      <c r="K20" s="31"/>
      <c r="L20" s="41"/>
      <c r="S20" s="31"/>
      <c r="T20" s="31"/>
      <c r="U20" s="31"/>
      <c r="V20" s="31"/>
      <c r="W20" s="31"/>
      <c r="X20" s="31"/>
      <c r="Y20" s="31"/>
      <c r="Z20" s="31"/>
      <c r="AA20" s="31"/>
      <c r="AB20" s="31"/>
      <c r="AC20" s="31"/>
      <c r="AD20" s="31"/>
      <c r="AE20" s="31"/>
    </row>
    <row r="21" spans="1:31" s="2" customFormat="1" ht="18" customHeight="1">
      <c r="A21" s="31"/>
      <c r="B21" s="32"/>
      <c r="C21" s="31"/>
      <c r="D21" s="31"/>
      <c r="E21" s="24" t="str">
        <f>IF('Rekapitulace stavby'!E17="","",'Rekapitulace stavby'!E17)</f>
        <v xml:space="preserve"> </v>
      </c>
      <c r="F21" s="31"/>
      <c r="G21" s="31"/>
      <c r="H21" s="31"/>
      <c r="I21" s="26" t="s">
        <v>26</v>
      </c>
      <c r="J21" s="24" t="str">
        <f>IF('Rekapitulace stavby'!AN17="","",'Rekapitulace stavby'!AN17)</f>
        <v/>
      </c>
      <c r="K21" s="31"/>
      <c r="L21" s="41"/>
      <c r="S21" s="31"/>
      <c r="T21" s="31"/>
      <c r="U21" s="31"/>
      <c r="V21" s="31"/>
      <c r="W21" s="31"/>
      <c r="X21" s="31"/>
      <c r="Y21" s="31"/>
      <c r="Z21" s="31"/>
      <c r="AA21" s="31"/>
      <c r="AB21" s="31"/>
      <c r="AC21" s="31"/>
      <c r="AD21" s="31"/>
      <c r="AE21" s="31"/>
    </row>
    <row r="22" spans="1:31" s="2" customFormat="1" ht="6.9" customHeight="1">
      <c r="A22" s="31"/>
      <c r="B22" s="32"/>
      <c r="C22" s="31"/>
      <c r="D22" s="31"/>
      <c r="E22" s="31"/>
      <c r="F22" s="31"/>
      <c r="G22" s="31"/>
      <c r="H22" s="31"/>
      <c r="I22" s="31"/>
      <c r="J22" s="31"/>
      <c r="K22" s="31"/>
      <c r="L22" s="41"/>
      <c r="S22" s="31"/>
      <c r="T22" s="31"/>
      <c r="U22" s="31"/>
      <c r="V22" s="31"/>
      <c r="W22" s="31"/>
      <c r="X22" s="31"/>
      <c r="Y22" s="31"/>
      <c r="Z22" s="31"/>
      <c r="AA22" s="31"/>
      <c r="AB22" s="31"/>
      <c r="AC22" s="31"/>
      <c r="AD22" s="31"/>
      <c r="AE22" s="31"/>
    </row>
    <row r="23" spans="1:31" s="2" customFormat="1" ht="12" customHeight="1">
      <c r="A23" s="31"/>
      <c r="B23" s="32"/>
      <c r="C23" s="31"/>
      <c r="D23" s="26" t="s">
        <v>31</v>
      </c>
      <c r="E23" s="31"/>
      <c r="F23" s="31"/>
      <c r="G23" s="31"/>
      <c r="H23" s="31"/>
      <c r="I23" s="26" t="s">
        <v>25</v>
      </c>
      <c r="J23" s="24" t="s">
        <v>1</v>
      </c>
      <c r="K23" s="31"/>
      <c r="L23" s="41"/>
      <c r="S23" s="31"/>
      <c r="T23" s="31"/>
      <c r="U23" s="31"/>
      <c r="V23" s="31"/>
      <c r="W23" s="31"/>
      <c r="X23" s="31"/>
      <c r="Y23" s="31"/>
      <c r="Z23" s="31"/>
      <c r="AA23" s="31"/>
      <c r="AB23" s="31"/>
      <c r="AC23" s="31"/>
      <c r="AD23" s="31"/>
      <c r="AE23" s="31"/>
    </row>
    <row r="24" spans="1:31" s="2" customFormat="1" ht="18" customHeight="1">
      <c r="A24" s="31"/>
      <c r="B24" s="32"/>
      <c r="C24" s="31"/>
      <c r="D24" s="31"/>
      <c r="E24" s="24" t="s">
        <v>32</v>
      </c>
      <c r="F24" s="31"/>
      <c r="G24" s="31"/>
      <c r="H24" s="31"/>
      <c r="I24" s="26" t="s">
        <v>26</v>
      </c>
      <c r="J24" s="24" t="s">
        <v>1</v>
      </c>
      <c r="K24" s="31"/>
      <c r="L24" s="41"/>
      <c r="S24" s="31"/>
      <c r="T24" s="31"/>
      <c r="U24" s="31"/>
      <c r="V24" s="31"/>
      <c r="W24" s="31"/>
      <c r="X24" s="31"/>
      <c r="Y24" s="31"/>
      <c r="Z24" s="31"/>
      <c r="AA24" s="31"/>
      <c r="AB24" s="31"/>
      <c r="AC24" s="31"/>
      <c r="AD24" s="31"/>
      <c r="AE24" s="31"/>
    </row>
    <row r="25" spans="1:31" s="2" customFormat="1" ht="6.9" customHeight="1">
      <c r="A25" s="31"/>
      <c r="B25" s="32"/>
      <c r="C25" s="31"/>
      <c r="D25" s="31"/>
      <c r="E25" s="31"/>
      <c r="F25" s="31"/>
      <c r="G25" s="31"/>
      <c r="H25" s="31"/>
      <c r="I25" s="31"/>
      <c r="J25" s="31"/>
      <c r="K25" s="31"/>
      <c r="L25" s="41"/>
      <c r="S25" s="31"/>
      <c r="T25" s="31"/>
      <c r="U25" s="31"/>
      <c r="V25" s="31"/>
      <c r="W25" s="31"/>
      <c r="X25" s="31"/>
      <c r="Y25" s="31"/>
      <c r="Z25" s="31"/>
      <c r="AA25" s="31"/>
      <c r="AB25" s="31"/>
      <c r="AC25" s="31"/>
      <c r="AD25" s="31"/>
      <c r="AE25" s="31"/>
    </row>
    <row r="26" spans="1:31" s="2" customFormat="1" ht="12" customHeight="1">
      <c r="A26" s="31"/>
      <c r="B26" s="32"/>
      <c r="C26" s="31"/>
      <c r="D26" s="26" t="s">
        <v>33</v>
      </c>
      <c r="E26" s="31"/>
      <c r="F26" s="31"/>
      <c r="G26" s="31"/>
      <c r="H26" s="31"/>
      <c r="I26" s="31"/>
      <c r="J26" s="31"/>
      <c r="K26" s="31"/>
      <c r="L26" s="41"/>
      <c r="S26" s="31"/>
      <c r="T26" s="31"/>
      <c r="U26" s="31"/>
      <c r="V26" s="31"/>
      <c r="W26" s="31"/>
      <c r="X26" s="31"/>
      <c r="Y26" s="31"/>
      <c r="Z26" s="31"/>
      <c r="AA26" s="31"/>
      <c r="AB26" s="31"/>
      <c r="AC26" s="31"/>
      <c r="AD26" s="31"/>
      <c r="AE26" s="31"/>
    </row>
    <row r="27" spans="1:31" s="8" customFormat="1" ht="16.5" customHeight="1">
      <c r="A27" s="93"/>
      <c r="B27" s="94"/>
      <c r="C27" s="93"/>
      <c r="D27" s="93"/>
      <c r="E27" s="225" t="s">
        <v>1</v>
      </c>
      <c r="F27" s="225"/>
      <c r="G27" s="225"/>
      <c r="H27" s="225"/>
      <c r="I27" s="93"/>
      <c r="J27" s="93"/>
      <c r="K27" s="93"/>
      <c r="L27" s="95"/>
      <c r="S27" s="93"/>
      <c r="T27" s="93"/>
      <c r="U27" s="93"/>
      <c r="V27" s="93"/>
      <c r="W27" s="93"/>
      <c r="X27" s="93"/>
      <c r="Y27" s="93"/>
      <c r="Z27" s="93"/>
      <c r="AA27" s="93"/>
      <c r="AB27" s="93"/>
      <c r="AC27" s="93"/>
      <c r="AD27" s="93"/>
      <c r="AE27" s="93"/>
    </row>
    <row r="28" spans="1:31" s="2" customFormat="1" ht="6.9" customHeight="1">
      <c r="A28" s="31"/>
      <c r="B28" s="32"/>
      <c r="C28" s="31"/>
      <c r="D28" s="31"/>
      <c r="E28" s="31"/>
      <c r="F28" s="31"/>
      <c r="G28" s="31"/>
      <c r="H28" s="31"/>
      <c r="I28" s="31"/>
      <c r="J28" s="31"/>
      <c r="K28" s="31"/>
      <c r="L28" s="41"/>
      <c r="S28" s="31"/>
      <c r="T28" s="31"/>
      <c r="U28" s="31"/>
      <c r="V28" s="31"/>
      <c r="W28" s="31"/>
      <c r="X28" s="31"/>
      <c r="Y28" s="31"/>
      <c r="Z28" s="31"/>
      <c r="AA28" s="31"/>
      <c r="AB28" s="31"/>
      <c r="AC28" s="31"/>
      <c r="AD28" s="31"/>
      <c r="AE28" s="31"/>
    </row>
    <row r="29" spans="1:31" s="2" customFormat="1" ht="6.9" customHeight="1">
      <c r="A29" s="31"/>
      <c r="B29" s="32"/>
      <c r="C29" s="31"/>
      <c r="D29" s="65"/>
      <c r="E29" s="65"/>
      <c r="F29" s="65"/>
      <c r="G29" s="65"/>
      <c r="H29" s="65"/>
      <c r="I29" s="65"/>
      <c r="J29" s="65"/>
      <c r="K29" s="65"/>
      <c r="L29" s="41"/>
      <c r="S29" s="31"/>
      <c r="T29" s="31"/>
      <c r="U29" s="31"/>
      <c r="V29" s="31"/>
      <c r="W29" s="31"/>
      <c r="X29" s="31"/>
      <c r="Y29" s="31"/>
      <c r="Z29" s="31"/>
      <c r="AA29" s="31"/>
      <c r="AB29" s="31"/>
      <c r="AC29" s="31"/>
      <c r="AD29" s="31"/>
      <c r="AE29" s="31"/>
    </row>
    <row r="30" spans="1:31" s="2" customFormat="1" ht="25.35" customHeight="1">
      <c r="A30" s="31"/>
      <c r="B30" s="32"/>
      <c r="C30" s="31"/>
      <c r="D30" s="96" t="s">
        <v>34</v>
      </c>
      <c r="E30" s="31"/>
      <c r="F30" s="31"/>
      <c r="G30" s="31"/>
      <c r="H30" s="31"/>
      <c r="I30" s="31"/>
      <c r="J30" s="70">
        <f>ROUND(J117, 2)</f>
        <v>0</v>
      </c>
      <c r="K30" s="31"/>
      <c r="L30" s="41"/>
      <c r="S30" s="31"/>
      <c r="T30" s="31"/>
      <c r="U30" s="31"/>
      <c r="V30" s="31"/>
      <c r="W30" s="31"/>
      <c r="X30" s="31"/>
      <c r="Y30" s="31"/>
      <c r="Z30" s="31"/>
      <c r="AA30" s="31"/>
      <c r="AB30" s="31"/>
      <c r="AC30" s="31"/>
      <c r="AD30" s="31"/>
      <c r="AE30" s="31"/>
    </row>
    <row r="31" spans="1:31" s="2" customFormat="1" ht="6.9" customHeight="1">
      <c r="A31" s="31"/>
      <c r="B31" s="32"/>
      <c r="C31" s="31"/>
      <c r="D31" s="65"/>
      <c r="E31" s="65"/>
      <c r="F31" s="65"/>
      <c r="G31" s="65"/>
      <c r="H31" s="65"/>
      <c r="I31" s="65"/>
      <c r="J31" s="65"/>
      <c r="K31" s="65"/>
      <c r="L31" s="41"/>
      <c r="S31" s="31"/>
      <c r="T31" s="31"/>
      <c r="U31" s="31"/>
      <c r="V31" s="31"/>
      <c r="W31" s="31"/>
      <c r="X31" s="31"/>
      <c r="Y31" s="31"/>
      <c r="Z31" s="31"/>
      <c r="AA31" s="31"/>
      <c r="AB31" s="31"/>
      <c r="AC31" s="31"/>
      <c r="AD31" s="31"/>
      <c r="AE31" s="31"/>
    </row>
    <row r="32" spans="1:31" s="2" customFormat="1" ht="14.4" customHeight="1">
      <c r="A32" s="31"/>
      <c r="B32" s="32"/>
      <c r="C32" s="31"/>
      <c r="D32" s="31"/>
      <c r="E32" s="31"/>
      <c r="F32" s="35" t="s">
        <v>36</v>
      </c>
      <c r="G32" s="31"/>
      <c r="H32" s="31"/>
      <c r="I32" s="35" t="s">
        <v>35</v>
      </c>
      <c r="J32" s="35" t="s">
        <v>37</v>
      </c>
      <c r="K32" s="31"/>
      <c r="L32" s="41"/>
      <c r="S32" s="31"/>
      <c r="T32" s="31"/>
      <c r="U32" s="31"/>
      <c r="V32" s="31"/>
      <c r="W32" s="31"/>
      <c r="X32" s="31"/>
      <c r="Y32" s="31"/>
      <c r="Z32" s="31"/>
      <c r="AA32" s="31"/>
      <c r="AB32" s="31"/>
      <c r="AC32" s="31"/>
      <c r="AD32" s="31"/>
      <c r="AE32" s="31"/>
    </row>
    <row r="33" spans="1:31" s="2" customFormat="1" ht="14.4" customHeight="1">
      <c r="A33" s="31"/>
      <c r="B33" s="32"/>
      <c r="C33" s="31"/>
      <c r="D33" s="97" t="s">
        <v>38</v>
      </c>
      <c r="E33" s="26" t="s">
        <v>39</v>
      </c>
      <c r="F33" s="98">
        <f>ROUND((SUM(BE117:BE144)),  2)</f>
        <v>0</v>
      </c>
      <c r="G33" s="31"/>
      <c r="H33" s="31"/>
      <c r="I33" s="99">
        <v>0.21</v>
      </c>
      <c r="J33" s="98">
        <f>ROUND(((SUM(BE117:BE144))*I33),  2)</f>
        <v>0</v>
      </c>
      <c r="K33" s="31"/>
      <c r="L33" s="41"/>
      <c r="S33" s="31"/>
      <c r="T33" s="31"/>
      <c r="U33" s="31"/>
      <c r="V33" s="31"/>
      <c r="W33" s="31"/>
      <c r="X33" s="31"/>
      <c r="Y33" s="31"/>
      <c r="Z33" s="31"/>
      <c r="AA33" s="31"/>
      <c r="AB33" s="31"/>
      <c r="AC33" s="31"/>
      <c r="AD33" s="31"/>
      <c r="AE33" s="31"/>
    </row>
    <row r="34" spans="1:31" s="2" customFormat="1" ht="14.4" customHeight="1">
      <c r="A34" s="31"/>
      <c r="B34" s="32"/>
      <c r="C34" s="31"/>
      <c r="D34" s="31"/>
      <c r="E34" s="26" t="s">
        <v>40</v>
      </c>
      <c r="F34" s="98">
        <f>ROUND((SUM(BF117:BF144)),  2)</f>
        <v>0</v>
      </c>
      <c r="G34" s="31"/>
      <c r="H34" s="31"/>
      <c r="I34" s="99">
        <v>0.15</v>
      </c>
      <c r="J34" s="98">
        <f>ROUND(((SUM(BF117:BF144))*I34),  2)</f>
        <v>0</v>
      </c>
      <c r="K34" s="31"/>
      <c r="L34" s="41"/>
      <c r="S34" s="31"/>
      <c r="T34" s="31"/>
      <c r="U34" s="31"/>
      <c r="V34" s="31"/>
      <c r="W34" s="31"/>
      <c r="X34" s="31"/>
      <c r="Y34" s="31"/>
      <c r="Z34" s="31"/>
      <c r="AA34" s="31"/>
      <c r="AB34" s="31"/>
      <c r="AC34" s="31"/>
      <c r="AD34" s="31"/>
      <c r="AE34" s="31"/>
    </row>
    <row r="35" spans="1:31" s="2" customFormat="1" ht="14.4" hidden="1" customHeight="1">
      <c r="A35" s="31"/>
      <c r="B35" s="32"/>
      <c r="C35" s="31"/>
      <c r="D35" s="31"/>
      <c r="E35" s="26" t="s">
        <v>41</v>
      </c>
      <c r="F35" s="98">
        <f>ROUND((SUM(BG117:BG144)),  2)</f>
        <v>0</v>
      </c>
      <c r="G35" s="31"/>
      <c r="H35" s="31"/>
      <c r="I35" s="99">
        <v>0.21</v>
      </c>
      <c r="J35" s="98">
        <f>0</f>
        <v>0</v>
      </c>
      <c r="K35" s="31"/>
      <c r="L35" s="41"/>
      <c r="S35" s="31"/>
      <c r="T35" s="31"/>
      <c r="U35" s="31"/>
      <c r="V35" s="31"/>
      <c r="W35" s="31"/>
      <c r="X35" s="31"/>
      <c r="Y35" s="31"/>
      <c r="Z35" s="31"/>
      <c r="AA35" s="31"/>
      <c r="AB35" s="31"/>
      <c r="AC35" s="31"/>
      <c r="AD35" s="31"/>
      <c r="AE35" s="31"/>
    </row>
    <row r="36" spans="1:31" s="2" customFormat="1" ht="14.4" hidden="1" customHeight="1">
      <c r="A36" s="31"/>
      <c r="B36" s="32"/>
      <c r="C36" s="31"/>
      <c r="D36" s="31"/>
      <c r="E36" s="26" t="s">
        <v>42</v>
      </c>
      <c r="F36" s="98">
        <f>ROUND((SUM(BH117:BH144)),  2)</f>
        <v>0</v>
      </c>
      <c r="G36" s="31"/>
      <c r="H36" s="31"/>
      <c r="I36" s="99">
        <v>0.15</v>
      </c>
      <c r="J36" s="98">
        <f>0</f>
        <v>0</v>
      </c>
      <c r="K36" s="31"/>
      <c r="L36" s="41"/>
      <c r="S36" s="31"/>
      <c r="T36" s="31"/>
      <c r="U36" s="31"/>
      <c r="V36" s="31"/>
      <c r="W36" s="31"/>
      <c r="X36" s="31"/>
      <c r="Y36" s="31"/>
      <c r="Z36" s="31"/>
      <c r="AA36" s="31"/>
      <c r="AB36" s="31"/>
      <c r="AC36" s="31"/>
      <c r="AD36" s="31"/>
      <c r="AE36" s="31"/>
    </row>
    <row r="37" spans="1:31" s="2" customFormat="1" ht="14.4" hidden="1" customHeight="1">
      <c r="A37" s="31"/>
      <c r="B37" s="32"/>
      <c r="C37" s="31"/>
      <c r="D37" s="31"/>
      <c r="E37" s="26" t="s">
        <v>43</v>
      </c>
      <c r="F37" s="98">
        <f>ROUND((SUM(BI117:BI144)),  2)</f>
        <v>0</v>
      </c>
      <c r="G37" s="31"/>
      <c r="H37" s="31"/>
      <c r="I37" s="99">
        <v>0</v>
      </c>
      <c r="J37" s="98">
        <f>0</f>
        <v>0</v>
      </c>
      <c r="K37" s="31"/>
      <c r="L37" s="41"/>
      <c r="S37" s="31"/>
      <c r="T37" s="31"/>
      <c r="U37" s="31"/>
      <c r="V37" s="31"/>
      <c r="W37" s="31"/>
      <c r="X37" s="31"/>
      <c r="Y37" s="31"/>
      <c r="Z37" s="31"/>
      <c r="AA37" s="31"/>
      <c r="AB37" s="31"/>
      <c r="AC37" s="31"/>
      <c r="AD37" s="31"/>
      <c r="AE37" s="31"/>
    </row>
    <row r="38" spans="1:31" s="2" customFormat="1" ht="6.9" customHeight="1">
      <c r="A38" s="31"/>
      <c r="B38" s="32"/>
      <c r="C38" s="31"/>
      <c r="D38" s="31"/>
      <c r="E38" s="31"/>
      <c r="F38" s="31"/>
      <c r="G38" s="31"/>
      <c r="H38" s="31"/>
      <c r="I38" s="31"/>
      <c r="J38" s="31"/>
      <c r="K38" s="31"/>
      <c r="L38" s="41"/>
      <c r="S38" s="31"/>
      <c r="T38" s="31"/>
      <c r="U38" s="31"/>
      <c r="V38" s="31"/>
      <c r="W38" s="31"/>
      <c r="X38" s="31"/>
      <c r="Y38" s="31"/>
      <c r="Z38" s="31"/>
      <c r="AA38" s="31"/>
      <c r="AB38" s="31"/>
      <c r="AC38" s="31"/>
      <c r="AD38" s="31"/>
      <c r="AE38" s="31"/>
    </row>
    <row r="39" spans="1:31" s="2" customFormat="1" ht="25.35" customHeight="1">
      <c r="A39" s="31"/>
      <c r="B39" s="32"/>
      <c r="C39" s="100"/>
      <c r="D39" s="101" t="s">
        <v>44</v>
      </c>
      <c r="E39" s="59"/>
      <c r="F39" s="59"/>
      <c r="G39" s="102" t="s">
        <v>45</v>
      </c>
      <c r="H39" s="103" t="s">
        <v>46</v>
      </c>
      <c r="I39" s="59"/>
      <c r="J39" s="104">
        <f>SUM(J30:J37)</f>
        <v>0</v>
      </c>
      <c r="K39" s="105"/>
      <c r="L39" s="41"/>
      <c r="S39" s="31"/>
      <c r="T39" s="31"/>
      <c r="U39" s="31"/>
      <c r="V39" s="31"/>
      <c r="W39" s="31"/>
      <c r="X39" s="31"/>
      <c r="Y39" s="31"/>
      <c r="Z39" s="31"/>
      <c r="AA39" s="31"/>
      <c r="AB39" s="31"/>
      <c r="AC39" s="31"/>
      <c r="AD39" s="31"/>
      <c r="AE39" s="31"/>
    </row>
    <row r="40" spans="1:31" s="2" customFormat="1" ht="14.4" customHeight="1">
      <c r="A40" s="31"/>
      <c r="B40" s="32"/>
      <c r="C40" s="31"/>
      <c r="D40" s="31"/>
      <c r="E40" s="31"/>
      <c r="F40" s="31"/>
      <c r="G40" s="31"/>
      <c r="H40" s="31"/>
      <c r="I40" s="31"/>
      <c r="J40" s="31"/>
      <c r="K40" s="31"/>
      <c r="L40" s="41"/>
      <c r="S40" s="31"/>
      <c r="T40" s="31"/>
      <c r="U40" s="31"/>
      <c r="V40" s="31"/>
      <c r="W40" s="31"/>
      <c r="X40" s="31"/>
      <c r="Y40" s="31"/>
      <c r="Z40" s="31"/>
      <c r="AA40" s="31"/>
      <c r="AB40" s="31"/>
      <c r="AC40" s="31"/>
      <c r="AD40" s="31"/>
      <c r="AE40" s="31"/>
    </row>
    <row r="41" spans="1:31" s="1" customFormat="1" ht="14.4" customHeight="1">
      <c r="B41" s="19"/>
      <c r="L41" s="19"/>
    </row>
    <row r="42" spans="1:31" s="1" customFormat="1" ht="14.4" customHeight="1">
      <c r="B42" s="19"/>
      <c r="L42" s="19"/>
    </row>
    <row r="43" spans="1:31" s="1" customFormat="1" ht="14.4" customHeight="1">
      <c r="B43" s="19"/>
      <c r="L43" s="19"/>
    </row>
    <row r="44" spans="1:31" s="1" customFormat="1" ht="14.4" customHeight="1">
      <c r="B44" s="19"/>
      <c r="L44" s="19"/>
    </row>
    <row r="45" spans="1:31" s="1" customFormat="1" ht="14.4" customHeight="1">
      <c r="B45" s="19"/>
      <c r="L45" s="19"/>
    </row>
    <row r="46" spans="1:31" s="1" customFormat="1" ht="14.4" customHeight="1">
      <c r="B46" s="19"/>
      <c r="L46" s="19"/>
    </row>
    <row r="47" spans="1:31" s="1" customFormat="1" ht="14.4" customHeight="1">
      <c r="B47" s="19"/>
      <c r="L47" s="19"/>
    </row>
    <row r="48" spans="1:31" s="1" customFormat="1" ht="14.4" customHeight="1">
      <c r="B48" s="19"/>
      <c r="L48" s="19"/>
    </row>
    <row r="49" spans="1:31" s="1" customFormat="1" ht="14.4" customHeight="1">
      <c r="B49" s="19"/>
      <c r="L49" s="19"/>
    </row>
    <row r="50" spans="1:31" s="2" customFormat="1" ht="14.4" customHeight="1">
      <c r="B50" s="41"/>
      <c r="D50" s="42" t="s">
        <v>47</v>
      </c>
      <c r="E50" s="43"/>
      <c r="F50" s="43"/>
      <c r="G50" s="42" t="s">
        <v>48</v>
      </c>
      <c r="H50" s="43"/>
      <c r="I50" s="43"/>
      <c r="J50" s="43"/>
      <c r="K50" s="43"/>
      <c r="L50" s="41"/>
    </row>
    <row r="51" spans="1:31" ht="10.199999999999999">
      <c r="B51" s="19"/>
      <c r="L51" s="19"/>
    </row>
    <row r="52" spans="1:31" ht="10.199999999999999">
      <c r="B52" s="19"/>
      <c r="L52" s="19"/>
    </row>
    <row r="53" spans="1:31" ht="10.199999999999999">
      <c r="B53" s="19"/>
      <c r="L53" s="19"/>
    </row>
    <row r="54" spans="1:31" ht="10.199999999999999">
      <c r="B54" s="19"/>
      <c r="L54" s="19"/>
    </row>
    <row r="55" spans="1:31" ht="10.199999999999999">
      <c r="B55" s="19"/>
      <c r="L55" s="19"/>
    </row>
    <row r="56" spans="1:31" ht="10.199999999999999">
      <c r="B56" s="19"/>
      <c r="L56" s="19"/>
    </row>
    <row r="57" spans="1:31" ht="10.199999999999999">
      <c r="B57" s="19"/>
      <c r="L57" s="19"/>
    </row>
    <row r="58" spans="1:31" ht="10.199999999999999">
      <c r="B58" s="19"/>
      <c r="L58" s="19"/>
    </row>
    <row r="59" spans="1:31" ht="10.199999999999999">
      <c r="B59" s="19"/>
      <c r="L59" s="19"/>
    </row>
    <row r="60" spans="1:31" ht="10.199999999999999">
      <c r="B60" s="19"/>
      <c r="L60" s="19"/>
    </row>
    <row r="61" spans="1:31" s="2" customFormat="1" ht="13.2">
      <c r="A61" s="31"/>
      <c r="B61" s="32"/>
      <c r="C61" s="31"/>
      <c r="D61" s="44" t="s">
        <v>49</v>
      </c>
      <c r="E61" s="34"/>
      <c r="F61" s="106" t="s">
        <v>50</v>
      </c>
      <c r="G61" s="44" t="s">
        <v>49</v>
      </c>
      <c r="H61" s="34"/>
      <c r="I61" s="34"/>
      <c r="J61" s="107" t="s">
        <v>50</v>
      </c>
      <c r="K61" s="34"/>
      <c r="L61" s="41"/>
      <c r="S61" s="31"/>
      <c r="T61" s="31"/>
      <c r="U61" s="31"/>
      <c r="V61" s="31"/>
      <c r="W61" s="31"/>
      <c r="X61" s="31"/>
      <c r="Y61" s="31"/>
      <c r="Z61" s="31"/>
      <c r="AA61" s="31"/>
      <c r="AB61" s="31"/>
      <c r="AC61" s="31"/>
      <c r="AD61" s="31"/>
      <c r="AE61" s="31"/>
    </row>
    <row r="62" spans="1:31" ht="10.199999999999999">
      <c r="B62" s="19"/>
      <c r="L62" s="19"/>
    </row>
    <row r="63" spans="1:31" ht="10.199999999999999">
      <c r="B63" s="19"/>
      <c r="L63" s="19"/>
    </row>
    <row r="64" spans="1:31" ht="10.199999999999999">
      <c r="B64" s="19"/>
      <c r="L64" s="19"/>
    </row>
    <row r="65" spans="1:31" s="2" customFormat="1" ht="13.2">
      <c r="A65" s="31"/>
      <c r="B65" s="32"/>
      <c r="C65" s="31"/>
      <c r="D65" s="42" t="s">
        <v>51</v>
      </c>
      <c r="E65" s="45"/>
      <c r="F65" s="45"/>
      <c r="G65" s="42" t="s">
        <v>52</v>
      </c>
      <c r="H65" s="45"/>
      <c r="I65" s="45"/>
      <c r="J65" s="45"/>
      <c r="K65" s="45"/>
      <c r="L65" s="41"/>
      <c r="S65" s="31"/>
      <c r="T65" s="31"/>
      <c r="U65" s="31"/>
      <c r="V65" s="31"/>
      <c r="W65" s="31"/>
      <c r="X65" s="31"/>
      <c r="Y65" s="31"/>
      <c r="Z65" s="31"/>
      <c r="AA65" s="31"/>
      <c r="AB65" s="31"/>
      <c r="AC65" s="31"/>
      <c r="AD65" s="31"/>
      <c r="AE65" s="31"/>
    </row>
    <row r="66" spans="1:31" ht="10.199999999999999">
      <c r="B66" s="19"/>
      <c r="L66" s="19"/>
    </row>
    <row r="67" spans="1:31" ht="10.199999999999999">
      <c r="B67" s="19"/>
      <c r="L67" s="19"/>
    </row>
    <row r="68" spans="1:31" ht="10.199999999999999">
      <c r="B68" s="19"/>
      <c r="L68" s="19"/>
    </row>
    <row r="69" spans="1:31" ht="10.199999999999999">
      <c r="B69" s="19"/>
      <c r="L69" s="19"/>
    </row>
    <row r="70" spans="1:31" ht="10.199999999999999">
      <c r="B70" s="19"/>
      <c r="L70" s="19"/>
    </row>
    <row r="71" spans="1:31" ht="10.199999999999999">
      <c r="B71" s="19"/>
      <c r="L71" s="19"/>
    </row>
    <row r="72" spans="1:31" ht="10.199999999999999">
      <c r="B72" s="19"/>
      <c r="L72" s="19"/>
    </row>
    <row r="73" spans="1:31" ht="10.199999999999999">
      <c r="B73" s="19"/>
      <c r="L73" s="19"/>
    </row>
    <row r="74" spans="1:31" ht="10.199999999999999">
      <c r="B74" s="19"/>
      <c r="L74" s="19"/>
    </row>
    <row r="75" spans="1:31" ht="10.199999999999999">
      <c r="B75" s="19"/>
      <c r="L75" s="19"/>
    </row>
    <row r="76" spans="1:31" s="2" customFormat="1" ht="13.2">
      <c r="A76" s="31"/>
      <c r="B76" s="32"/>
      <c r="C76" s="31"/>
      <c r="D76" s="44" t="s">
        <v>49</v>
      </c>
      <c r="E76" s="34"/>
      <c r="F76" s="106" t="s">
        <v>50</v>
      </c>
      <c r="G76" s="44" t="s">
        <v>49</v>
      </c>
      <c r="H76" s="34"/>
      <c r="I76" s="34"/>
      <c r="J76" s="107" t="s">
        <v>50</v>
      </c>
      <c r="K76" s="34"/>
      <c r="L76" s="41"/>
      <c r="S76" s="31"/>
      <c r="T76" s="31"/>
      <c r="U76" s="31"/>
      <c r="V76" s="31"/>
      <c r="W76" s="31"/>
      <c r="X76" s="31"/>
      <c r="Y76" s="31"/>
      <c r="Z76" s="31"/>
      <c r="AA76" s="31"/>
      <c r="AB76" s="31"/>
      <c r="AC76" s="31"/>
      <c r="AD76" s="31"/>
      <c r="AE76" s="31"/>
    </row>
    <row r="77" spans="1:31" s="2" customFormat="1" ht="14.4" customHeight="1">
      <c r="A77" s="31"/>
      <c r="B77" s="46"/>
      <c r="C77" s="47"/>
      <c r="D77" s="47"/>
      <c r="E77" s="47"/>
      <c r="F77" s="47"/>
      <c r="G77" s="47"/>
      <c r="H77" s="47"/>
      <c r="I77" s="47"/>
      <c r="J77" s="47"/>
      <c r="K77" s="47"/>
      <c r="L77" s="41"/>
      <c r="S77" s="31"/>
      <c r="T77" s="31"/>
      <c r="U77" s="31"/>
      <c r="V77" s="31"/>
      <c r="W77" s="31"/>
      <c r="X77" s="31"/>
      <c r="Y77" s="31"/>
      <c r="Z77" s="31"/>
      <c r="AA77" s="31"/>
      <c r="AB77" s="31"/>
      <c r="AC77" s="31"/>
      <c r="AD77" s="31"/>
      <c r="AE77" s="31"/>
    </row>
    <row r="81" spans="1:47" s="2" customFormat="1" ht="6.9" customHeight="1">
      <c r="A81" s="31"/>
      <c r="B81" s="48"/>
      <c r="C81" s="49"/>
      <c r="D81" s="49"/>
      <c r="E81" s="49"/>
      <c r="F81" s="49"/>
      <c r="G81" s="49"/>
      <c r="H81" s="49"/>
      <c r="I81" s="49"/>
      <c r="J81" s="49"/>
      <c r="K81" s="49"/>
      <c r="L81" s="41"/>
      <c r="S81" s="31"/>
      <c r="T81" s="31"/>
      <c r="U81" s="31"/>
      <c r="V81" s="31"/>
      <c r="W81" s="31"/>
      <c r="X81" s="31"/>
      <c r="Y81" s="31"/>
      <c r="Z81" s="31"/>
      <c r="AA81" s="31"/>
      <c r="AB81" s="31"/>
      <c r="AC81" s="31"/>
      <c r="AD81" s="31"/>
      <c r="AE81" s="31"/>
    </row>
    <row r="82" spans="1:47" s="2" customFormat="1" ht="24.9" customHeight="1">
      <c r="A82" s="31"/>
      <c r="B82" s="32"/>
      <c r="C82" s="20" t="s">
        <v>98</v>
      </c>
      <c r="D82" s="31"/>
      <c r="E82" s="31"/>
      <c r="F82" s="31"/>
      <c r="G82" s="31"/>
      <c r="H82" s="31"/>
      <c r="I82" s="31"/>
      <c r="J82" s="31"/>
      <c r="K82" s="31"/>
      <c r="L82" s="41"/>
      <c r="S82" s="31"/>
      <c r="T82" s="31"/>
      <c r="U82" s="31"/>
      <c r="V82" s="31"/>
      <c r="W82" s="31"/>
      <c r="X82" s="31"/>
      <c r="Y82" s="31"/>
      <c r="Z82" s="31"/>
      <c r="AA82" s="31"/>
      <c r="AB82" s="31"/>
      <c r="AC82" s="31"/>
      <c r="AD82" s="31"/>
      <c r="AE82" s="31"/>
    </row>
    <row r="83" spans="1:47" s="2" customFormat="1" ht="6.9" customHeight="1">
      <c r="A83" s="31"/>
      <c r="B83" s="32"/>
      <c r="C83" s="31"/>
      <c r="D83" s="31"/>
      <c r="E83" s="31"/>
      <c r="F83" s="31"/>
      <c r="G83" s="31"/>
      <c r="H83" s="31"/>
      <c r="I83" s="31"/>
      <c r="J83" s="31"/>
      <c r="K83" s="31"/>
      <c r="L83" s="41"/>
      <c r="S83" s="31"/>
      <c r="T83" s="31"/>
      <c r="U83" s="31"/>
      <c r="V83" s="31"/>
      <c r="W83" s="31"/>
      <c r="X83" s="31"/>
      <c r="Y83" s="31"/>
      <c r="Z83" s="31"/>
      <c r="AA83" s="31"/>
      <c r="AB83" s="31"/>
      <c r="AC83" s="31"/>
      <c r="AD83" s="31"/>
      <c r="AE83" s="31"/>
    </row>
    <row r="84" spans="1:47" s="2" customFormat="1" ht="12" customHeight="1">
      <c r="A84" s="31"/>
      <c r="B84" s="32"/>
      <c r="C84" s="26" t="s">
        <v>16</v>
      </c>
      <c r="D84" s="31"/>
      <c r="E84" s="31"/>
      <c r="F84" s="31"/>
      <c r="G84" s="31"/>
      <c r="H84" s="31"/>
      <c r="I84" s="31"/>
      <c r="J84" s="31"/>
      <c r="K84" s="31"/>
      <c r="L84" s="41"/>
      <c r="S84" s="31"/>
      <c r="T84" s="31"/>
      <c r="U84" s="31"/>
      <c r="V84" s="31"/>
      <c r="W84" s="31"/>
      <c r="X84" s="31"/>
      <c r="Y84" s="31"/>
      <c r="Z84" s="31"/>
      <c r="AA84" s="31"/>
      <c r="AB84" s="31"/>
      <c r="AC84" s="31"/>
      <c r="AD84" s="31"/>
      <c r="AE84" s="31"/>
    </row>
    <row r="85" spans="1:47" s="2" customFormat="1" ht="16.5" customHeight="1">
      <c r="A85" s="31"/>
      <c r="B85" s="32"/>
      <c r="C85" s="31"/>
      <c r="D85" s="31"/>
      <c r="E85" s="237" t="str">
        <f>E7</f>
        <v>Oprava vodní nádrže Vranov</v>
      </c>
      <c r="F85" s="238"/>
      <c r="G85" s="238"/>
      <c r="H85" s="238"/>
      <c r="I85" s="31"/>
      <c r="J85" s="31"/>
      <c r="K85" s="31"/>
      <c r="L85" s="41"/>
      <c r="S85" s="31"/>
      <c r="T85" s="31"/>
      <c r="U85" s="31"/>
      <c r="V85" s="31"/>
      <c r="W85" s="31"/>
      <c r="X85" s="31"/>
      <c r="Y85" s="31"/>
      <c r="Z85" s="31"/>
      <c r="AA85" s="31"/>
      <c r="AB85" s="31"/>
      <c r="AC85" s="31"/>
      <c r="AD85" s="31"/>
      <c r="AE85" s="31"/>
    </row>
    <row r="86" spans="1:47" s="2" customFormat="1" ht="12" customHeight="1">
      <c r="A86" s="31"/>
      <c r="B86" s="32"/>
      <c r="C86" s="26" t="s">
        <v>96</v>
      </c>
      <c r="D86" s="31"/>
      <c r="E86" s="31"/>
      <c r="F86" s="31"/>
      <c r="G86" s="31"/>
      <c r="H86" s="31"/>
      <c r="I86" s="31"/>
      <c r="J86" s="31"/>
      <c r="K86" s="31"/>
      <c r="L86" s="41"/>
      <c r="S86" s="31"/>
      <c r="T86" s="31"/>
      <c r="U86" s="31"/>
      <c r="V86" s="31"/>
      <c r="W86" s="31"/>
      <c r="X86" s="31"/>
      <c r="Y86" s="31"/>
      <c r="Z86" s="31"/>
      <c r="AA86" s="31"/>
      <c r="AB86" s="31"/>
      <c r="AC86" s="31"/>
      <c r="AD86" s="31"/>
      <c r="AE86" s="31"/>
    </row>
    <row r="87" spans="1:47" s="2" customFormat="1" ht="16.5" customHeight="1">
      <c r="A87" s="31"/>
      <c r="B87" s="32"/>
      <c r="C87" s="31"/>
      <c r="D87" s="31"/>
      <c r="E87" s="198" t="str">
        <f>E9</f>
        <v>017-42-00 - Vedlejší a ostatní náklady</v>
      </c>
      <c r="F87" s="239"/>
      <c r="G87" s="239"/>
      <c r="H87" s="239"/>
      <c r="I87" s="31"/>
      <c r="J87" s="31"/>
      <c r="K87" s="31"/>
      <c r="L87" s="41"/>
      <c r="S87" s="31"/>
      <c r="T87" s="31"/>
      <c r="U87" s="31"/>
      <c r="V87" s="31"/>
      <c r="W87" s="31"/>
      <c r="X87" s="31"/>
      <c r="Y87" s="31"/>
      <c r="Z87" s="31"/>
      <c r="AA87" s="31"/>
      <c r="AB87" s="31"/>
      <c r="AC87" s="31"/>
      <c r="AD87" s="31"/>
      <c r="AE87" s="31"/>
    </row>
    <row r="88" spans="1:47" s="2" customFormat="1" ht="6.9" customHeight="1">
      <c r="A88" s="31"/>
      <c r="B88" s="32"/>
      <c r="C88" s="31"/>
      <c r="D88" s="31"/>
      <c r="E88" s="31"/>
      <c r="F88" s="31"/>
      <c r="G88" s="31"/>
      <c r="H88" s="31"/>
      <c r="I88" s="31"/>
      <c r="J88" s="31"/>
      <c r="K88" s="31"/>
      <c r="L88" s="41"/>
      <c r="S88" s="31"/>
      <c r="T88" s="31"/>
      <c r="U88" s="31"/>
      <c r="V88" s="31"/>
      <c r="W88" s="31"/>
      <c r="X88" s="31"/>
      <c r="Y88" s="31"/>
      <c r="Z88" s="31"/>
      <c r="AA88" s="31"/>
      <c r="AB88" s="31"/>
      <c r="AC88" s="31"/>
      <c r="AD88" s="31"/>
      <c r="AE88" s="31"/>
    </row>
    <row r="89" spans="1:47" s="2" customFormat="1" ht="12" customHeight="1">
      <c r="A89" s="31"/>
      <c r="B89" s="32"/>
      <c r="C89" s="26" t="s">
        <v>20</v>
      </c>
      <c r="D89" s="31"/>
      <c r="E89" s="31"/>
      <c r="F89" s="24" t="str">
        <f>F12</f>
        <v xml:space="preserve"> </v>
      </c>
      <c r="G89" s="31"/>
      <c r="H89" s="31"/>
      <c r="I89" s="26" t="s">
        <v>22</v>
      </c>
      <c r="J89" s="54" t="str">
        <f>IF(J12="","",J12)</f>
        <v>5. 8. 2021</v>
      </c>
      <c r="K89" s="31"/>
      <c r="L89" s="41"/>
      <c r="S89" s="31"/>
      <c r="T89" s="31"/>
      <c r="U89" s="31"/>
      <c r="V89" s="31"/>
      <c r="W89" s="31"/>
      <c r="X89" s="31"/>
      <c r="Y89" s="31"/>
      <c r="Z89" s="31"/>
      <c r="AA89" s="31"/>
      <c r="AB89" s="31"/>
      <c r="AC89" s="31"/>
      <c r="AD89" s="31"/>
      <c r="AE89" s="31"/>
    </row>
    <row r="90" spans="1:47" s="2" customFormat="1" ht="6.9" customHeight="1">
      <c r="A90" s="31"/>
      <c r="B90" s="32"/>
      <c r="C90" s="31"/>
      <c r="D90" s="31"/>
      <c r="E90" s="31"/>
      <c r="F90" s="31"/>
      <c r="G90" s="31"/>
      <c r="H90" s="31"/>
      <c r="I90" s="31"/>
      <c r="J90" s="31"/>
      <c r="K90" s="31"/>
      <c r="L90" s="41"/>
      <c r="S90" s="31"/>
      <c r="T90" s="31"/>
      <c r="U90" s="31"/>
      <c r="V90" s="31"/>
      <c r="W90" s="31"/>
      <c r="X90" s="31"/>
      <c r="Y90" s="31"/>
      <c r="Z90" s="31"/>
      <c r="AA90" s="31"/>
      <c r="AB90" s="31"/>
      <c r="AC90" s="31"/>
      <c r="AD90" s="31"/>
      <c r="AE90" s="31"/>
    </row>
    <row r="91" spans="1:47" s="2" customFormat="1" ht="15.15" customHeight="1">
      <c r="A91" s="31"/>
      <c r="B91" s="32"/>
      <c r="C91" s="26" t="s">
        <v>24</v>
      </c>
      <c r="D91" s="31"/>
      <c r="E91" s="31"/>
      <c r="F91" s="24" t="str">
        <f>E15</f>
        <v xml:space="preserve"> </v>
      </c>
      <c r="G91" s="31"/>
      <c r="H91" s="31"/>
      <c r="I91" s="26" t="s">
        <v>29</v>
      </c>
      <c r="J91" s="29" t="str">
        <f>E21</f>
        <v xml:space="preserve"> </v>
      </c>
      <c r="K91" s="31"/>
      <c r="L91" s="41"/>
      <c r="S91" s="31"/>
      <c r="T91" s="31"/>
      <c r="U91" s="31"/>
      <c r="V91" s="31"/>
      <c r="W91" s="31"/>
      <c r="X91" s="31"/>
      <c r="Y91" s="31"/>
      <c r="Z91" s="31"/>
      <c r="AA91" s="31"/>
      <c r="AB91" s="31"/>
      <c r="AC91" s="31"/>
      <c r="AD91" s="31"/>
      <c r="AE91" s="31"/>
    </row>
    <row r="92" spans="1:47" s="2" customFormat="1" ht="15.15" customHeight="1">
      <c r="A92" s="31"/>
      <c r="B92" s="32"/>
      <c r="C92" s="26" t="s">
        <v>27</v>
      </c>
      <c r="D92" s="31"/>
      <c r="E92" s="31"/>
      <c r="F92" s="24" t="str">
        <f>IF(E18="","",E18)</f>
        <v>Vyplň údaj</v>
      </c>
      <c r="G92" s="31"/>
      <c r="H92" s="31"/>
      <c r="I92" s="26" t="s">
        <v>31</v>
      </c>
      <c r="J92" s="29" t="str">
        <f>E24</f>
        <v>VH atelier, spol. s r.o.</v>
      </c>
      <c r="K92" s="31"/>
      <c r="L92" s="41"/>
      <c r="S92" s="31"/>
      <c r="T92" s="31"/>
      <c r="U92" s="31"/>
      <c r="V92" s="31"/>
      <c r="W92" s="31"/>
      <c r="X92" s="31"/>
      <c r="Y92" s="31"/>
      <c r="Z92" s="31"/>
      <c r="AA92" s="31"/>
      <c r="AB92" s="31"/>
      <c r="AC92" s="31"/>
      <c r="AD92" s="31"/>
      <c r="AE92" s="31"/>
    </row>
    <row r="93" spans="1:47" s="2" customFormat="1" ht="10.35" customHeight="1">
      <c r="A93" s="31"/>
      <c r="B93" s="32"/>
      <c r="C93" s="31"/>
      <c r="D93" s="31"/>
      <c r="E93" s="31"/>
      <c r="F93" s="31"/>
      <c r="G93" s="31"/>
      <c r="H93" s="31"/>
      <c r="I93" s="31"/>
      <c r="J93" s="31"/>
      <c r="K93" s="31"/>
      <c r="L93" s="41"/>
      <c r="S93" s="31"/>
      <c r="T93" s="31"/>
      <c r="U93" s="31"/>
      <c r="V93" s="31"/>
      <c r="W93" s="31"/>
      <c r="X93" s="31"/>
      <c r="Y93" s="31"/>
      <c r="Z93" s="31"/>
      <c r="AA93" s="31"/>
      <c r="AB93" s="31"/>
      <c r="AC93" s="31"/>
      <c r="AD93" s="31"/>
      <c r="AE93" s="31"/>
    </row>
    <row r="94" spans="1:47" s="2" customFormat="1" ht="29.25" customHeight="1">
      <c r="A94" s="31"/>
      <c r="B94" s="32"/>
      <c r="C94" s="108" t="s">
        <v>99</v>
      </c>
      <c r="D94" s="100"/>
      <c r="E94" s="100"/>
      <c r="F94" s="100"/>
      <c r="G94" s="100"/>
      <c r="H94" s="100"/>
      <c r="I94" s="100"/>
      <c r="J94" s="109" t="s">
        <v>100</v>
      </c>
      <c r="K94" s="100"/>
      <c r="L94" s="41"/>
      <c r="S94" s="31"/>
      <c r="T94" s="31"/>
      <c r="U94" s="31"/>
      <c r="V94" s="31"/>
      <c r="W94" s="31"/>
      <c r="X94" s="31"/>
      <c r="Y94" s="31"/>
      <c r="Z94" s="31"/>
      <c r="AA94" s="31"/>
      <c r="AB94" s="31"/>
      <c r="AC94" s="31"/>
      <c r="AD94" s="31"/>
      <c r="AE94" s="31"/>
    </row>
    <row r="95" spans="1:47" s="2" customFormat="1" ht="10.35" customHeight="1">
      <c r="A95" s="31"/>
      <c r="B95" s="32"/>
      <c r="C95" s="31"/>
      <c r="D95" s="31"/>
      <c r="E95" s="31"/>
      <c r="F95" s="31"/>
      <c r="G95" s="31"/>
      <c r="H95" s="31"/>
      <c r="I95" s="31"/>
      <c r="J95" s="31"/>
      <c r="K95" s="31"/>
      <c r="L95" s="41"/>
      <c r="S95" s="31"/>
      <c r="T95" s="31"/>
      <c r="U95" s="31"/>
      <c r="V95" s="31"/>
      <c r="W95" s="31"/>
      <c r="X95" s="31"/>
      <c r="Y95" s="31"/>
      <c r="Z95" s="31"/>
      <c r="AA95" s="31"/>
      <c r="AB95" s="31"/>
      <c r="AC95" s="31"/>
      <c r="AD95" s="31"/>
      <c r="AE95" s="31"/>
    </row>
    <row r="96" spans="1:47" s="2" customFormat="1" ht="22.8" customHeight="1">
      <c r="A96" s="31"/>
      <c r="B96" s="32"/>
      <c r="C96" s="110" t="s">
        <v>101</v>
      </c>
      <c r="D96" s="31"/>
      <c r="E96" s="31"/>
      <c r="F96" s="31"/>
      <c r="G96" s="31"/>
      <c r="H96" s="31"/>
      <c r="I96" s="31"/>
      <c r="J96" s="70">
        <f>J117</f>
        <v>0</v>
      </c>
      <c r="K96" s="31"/>
      <c r="L96" s="41"/>
      <c r="S96" s="31"/>
      <c r="T96" s="31"/>
      <c r="U96" s="31"/>
      <c r="V96" s="31"/>
      <c r="W96" s="31"/>
      <c r="X96" s="31"/>
      <c r="Y96" s="31"/>
      <c r="Z96" s="31"/>
      <c r="AA96" s="31"/>
      <c r="AB96" s="31"/>
      <c r="AC96" s="31"/>
      <c r="AD96" s="31"/>
      <c r="AE96" s="31"/>
      <c r="AU96" s="16" t="s">
        <v>102</v>
      </c>
    </row>
    <row r="97" spans="1:31" s="9" customFormat="1" ht="24.9" customHeight="1">
      <c r="B97" s="111"/>
      <c r="D97" s="112" t="s">
        <v>524</v>
      </c>
      <c r="E97" s="113"/>
      <c r="F97" s="113"/>
      <c r="G97" s="113"/>
      <c r="H97" s="113"/>
      <c r="I97" s="113"/>
      <c r="J97" s="114">
        <f>J118</f>
        <v>0</v>
      </c>
      <c r="L97" s="111"/>
    </row>
    <row r="98" spans="1:31" s="2" customFormat="1" ht="21.75" customHeight="1">
      <c r="A98" s="31"/>
      <c r="B98" s="32"/>
      <c r="C98" s="31"/>
      <c r="D98" s="31"/>
      <c r="E98" s="31"/>
      <c r="F98" s="31"/>
      <c r="G98" s="31"/>
      <c r="H98" s="31"/>
      <c r="I98" s="31"/>
      <c r="J98" s="31"/>
      <c r="K98" s="31"/>
      <c r="L98" s="41"/>
      <c r="S98" s="31"/>
      <c r="T98" s="31"/>
      <c r="U98" s="31"/>
      <c r="V98" s="31"/>
      <c r="W98" s="31"/>
      <c r="X98" s="31"/>
      <c r="Y98" s="31"/>
      <c r="Z98" s="31"/>
      <c r="AA98" s="31"/>
      <c r="AB98" s="31"/>
      <c r="AC98" s="31"/>
      <c r="AD98" s="31"/>
      <c r="AE98" s="31"/>
    </row>
    <row r="99" spans="1:31" s="2" customFormat="1" ht="6.9" customHeight="1">
      <c r="A99" s="31"/>
      <c r="B99" s="46"/>
      <c r="C99" s="47"/>
      <c r="D99" s="47"/>
      <c r="E99" s="47"/>
      <c r="F99" s="47"/>
      <c r="G99" s="47"/>
      <c r="H99" s="47"/>
      <c r="I99" s="47"/>
      <c r="J99" s="47"/>
      <c r="K99" s="47"/>
      <c r="L99" s="41"/>
      <c r="S99" s="31"/>
      <c r="T99" s="31"/>
      <c r="U99" s="31"/>
      <c r="V99" s="31"/>
      <c r="W99" s="31"/>
      <c r="X99" s="31"/>
      <c r="Y99" s="31"/>
      <c r="Z99" s="31"/>
      <c r="AA99" s="31"/>
      <c r="AB99" s="31"/>
      <c r="AC99" s="31"/>
      <c r="AD99" s="31"/>
      <c r="AE99" s="31"/>
    </row>
    <row r="103" spans="1:31" s="2" customFormat="1" ht="6.9" customHeight="1">
      <c r="A103" s="31"/>
      <c r="B103" s="48"/>
      <c r="C103" s="49"/>
      <c r="D103" s="49"/>
      <c r="E103" s="49"/>
      <c r="F103" s="49"/>
      <c r="G103" s="49"/>
      <c r="H103" s="49"/>
      <c r="I103" s="49"/>
      <c r="J103" s="49"/>
      <c r="K103" s="49"/>
      <c r="L103" s="41"/>
      <c r="S103" s="31"/>
      <c r="T103" s="31"/>
      <c r="U103" s="31"/>
      <c r="V103" s="31"/>
      <c r="W103" s="31"/>
      <c r="X103" s="31"/>
      <c r="Y103" s="31"/>
      <c r="Z103" s="31"/>
      <c r="AA103" s="31"/>
      <c r="AB103" s="31"/>
      <c r="AC103" s="31"/>
      <c r="AD103" s="31"/>
      <c r="AE103" s="31"/>
    </row>
    <row r="104" spans="1:31" s="2" customFormat="1" ht="24.9" customHeight="1">
      <c r="A104" s="31"/>
      <c r="B104" s="32"/>
      <c r="C104" s="20" t="s">
        <v>109</v>
      </c>
      <c r="D104" s="31"/>
      <c r="E104" s="31"/>
      <c r="F104" s="31"/>
      <c r="G104" s="31"/>
      <c r="H104" s="31"/>
      <c r="I104" s="31"/>
      <c r="J104" s="31"/>
      <c r="K104" s="31"/>
      <c r="L104" s="41"/>
      <c r="S104" s="31"/>
      <c r="T104" s="31"/>
      <c r="U104" s="31"/>
      <c r="V104" s="31"/>
      <c r="W104" s="31"/>
      <c r="X104" s="31"/>
      <c r="Y104" s="31"/>
      <c r="Z104" s="31"/>
      <c r="AA104" s="31"/>
      <c r="AB104" s="31"/>
      <c r="AC104" s="31"/>
      <c r="AD104" s="31"/>
      <c r="AE104" s="31"/>
    </row>
    <row r="105" spans="1:31" s="2" customFormat="1" ht="6.9" customHeight="1">
      <c r="A105" s="31"/>
      <c r="B105" s="32"/>
      <c r="C105" s="31"/>
      <c r="D105" s="31"/>
      <c r="E105" s="31"/>
      <c r="F105" s="31"/>
      <c r="G105" s="31"/>
      <c r="H105" s="31"/>
      <c r="I105" s="31"/>
      <c r="J105" s="31"/>
      <c r="K105" s="31"/>
      <c r="L105" s="41"/>
      <c r="S105" s="31"/>
      <c r="T105" s="31"/>
      <c r="U105" s="31"/>
      <c r="V105" s="31"/>
      <c r="W105" s="31"/>
      <c r="X105" s="31"/>
      <c r="Y105" s="31"/>
      <c r="Z105" s="31"/>
      <c r="AA105" s="31"/>
      <c r="AB105" s="31"/>
      <c r="AC105" s="31"/>
      <c r="AD105" s="31"/>
      <c r="AE105" s="31"/>
    </row>
    <row r="106" spans="1:31" s="2" customFormat="1" ht="12" customHeight="1">
      <c r="A106" s="31"/>
      <c r="B106" s="32"/>
      <c r="C106" s="26" t="s">
        <v>16</v>
      </c>
      <c r="D106" s="31"/>
      <c r="E106" s="31"/>
      <c r="F106" s="31"/>
      <c r="G106" s="31"/>
      <c r="H106" s="31"/>
      <c r="I106" s="31"/>
      <c r="J106" s="31"/>
      <c r="K106" s="31"/>
      <c r="L106" s="41"/>
      <c r="S106" s="31"/>
      <c r="T106" s="31"/>
      <c r="U106" s="31"/>
      <c r="V106" s="31"/>
      <c r="W106" s="31"/>
      <c r="X106" s="31"/>
      <c r="Y106" s="31"/>
      <c r="Z106" s="31"/>
      <c r="AA106" s="31"/>
      <c r="AB106" s="31"/>
      <c r="AC106" s="31"/>
      <c r="AD106" s="31"/>
      <c r="AE106" s="31"/>
    </row>
    <row r="107" spans="1:31" s="2" customFormat="1" ht="16.5" customHeight="1">
      <c r="A107" s="31"/>
      <c r="B107" s="32"/>
      <c r="C107" s="31"/>
      <c r="D107" s="31"/>
      <c r="E107" s="237" t="str">
        <f>E7</f>
        <v>Oprava vodní nádrže Vranov</v>
      </c>
      <c r="F107" s="238"/>
      <c r="G107" s="238"/>
      <c r="H107" s="238"/>
      <c r="I107" s="31"/>
      <c r="J107" s="31"/>
      <c r="K107" s="31"/>
      <c r="L107" s="41"/>
      <c r="S107" s="31"/>
      <c r="T107" s="31"/>
      <c r="U107" s="31"/>
      <c r="V107" s="31"/>
      <c r="W107" s="31"/>
      <c r="X107" s="31"/>
      <c r="Y107" s="31"/>
      <c r="Z107" s="31"/>
      <c r="AA107" s="31"/>
      <c r="AB107" s="31"/>
      <c r="AC107" s="31"/>
      <c r="AD107" s="31"/>
      <c r="AE107" s="31"/>
    </row>
    <row r="108" spans="1:31" s="2" customFormat="1" ht="12" customHeight="1">
      <c r="A108" s="31"/>
      <c r="B108" s="32"/>
      <c r="C108" s="26" t="s">
        <v>96</v>
      </c>
      <c r="D108" s="31"/>
      <c r="E108" s="31"/>
      <c r="F108" s="31"/>
      <c r="G108" s="31"/>
      <c r="H108" s="31"/>
      <c r="I108" s="31"/>
      <c r="J108" s="31"/>
      <c r="K108" s="31"/>
      <c r="L108" s="41"/>
      <c r="S108" s="31"/>
      <c r="T108" s="31"/>
      <c r="U108" s="31"/>
      <c r="V108" s="31"/>
      <c r="W108" s="31"/>
      <c r="X108" s="31"/>
      <c r="Y108" s="31"/>
      <c r="Z108" s="31"/>
      <c r="AA108" s="31"/>
      <c r="AB108" s="31"/>
      <c r="AC108" s="31"/>
      <c r="AD108" s="31"/>
      <c r="AE108" s="31"/>
    </row>
    <row r="109" spans="1:31" s="2" customFormat="1" ht="16.5" customHeight="1">
      <c r="A109" s="31"/>
      <c r="B109" s="32"/>
      <c r="C109" s="31"/>
      <c r="D109" s="31"/>
      <c r="E109" s="198" t="str">
        <f>E9</f>
        <v>017-42-00 - Vedlejší a ostatní náklady</v>
      </c>
      <c r="F109" s="239"/>
      <c r="G109" s="239"/>
      <c r="H109" s="239"/>
      <c r="I109" s="31"/>
      <c r="J109" s="31"/>
      <c r="K109" s="31"/>
      <c r="L109" s="41"/>
      <c r="S109" s="31"/>
      <c r="T109" s="31"/>
      <c r="U109" s="31"/>
      <c r="V109" s="31"/>
      <c r="W109" s="31"/>
      <c r="X109" s="31"/>
      <c r="Y109" s="31"/>
      <c r="Z109" s="31"/>
      <c r="AA109" s="31"/>
      <c r="AB109" s="31"/>
      <c r="AC109" s="31"/>
      <c r="AD109" s="31"/>
      <c r="AE109" s="31"/>
    </row>
    <row r="110" spans="1:31" s="2" customFormat="1" ht="6.9" customHeight="1">
      <c r="A110" s="31"/>
      <c r="B110" s="32"/>
      <c r="C110" s="31"/>
      <c r="D110" s="31"/>
      <c r="E110" s="31"/>
      <c r="F110" s="31"/>
      <c r="G110" s="31"/>
      <c r="H110" s="31"/>
      <c r="I110" s="31"/>
      <c r="J110" s="31"/>
      <c r="K110" s="31"/>
      <c r="L110" s="41"/>
      <c r="S110" s="31"/>
      <c r="T110" s="31"/>
      <c r="U110" s="31"/>
      <c r="V110" s="31"/>
      <c r="W110" s="31"/>
      <c r="X110" s="31"/>
      <c r="Y110" s="31"/>
      <c r="Z110" s="31"/>
      <c r="AA110" s="31"/>
      <c r="AB110" s="31"/>
      <c r="AC110" s="31"/>
      <c r="AD110" s="31"/>
      <c r="AE110" s="31"/>
    </row>
    <row r="111" spans="1:31" s="2" customFormat="1" ht="12" customHeight="1">
      <c r="A111" s="31"/>
      <c r="B111" s="32"/>
      <c r="C111" s="26" t="s">
        <v>20</v>
      </c>
      <c r="D111" s="31"/>
      <c r="E111" s="31"/>
      <c r="F111" s="24" t="str">
        <f>F12</f>
        <v xml:space="preserve"> </v>
      </c>
      <c r="G111" s="31"/>
      <c r="H111" s="31"/>
      <c r="I111" s="26" t="s">
        <v>22</v>
      </c>
      <c r="J111" s="54" t="str">
        <f>IF(J12="","",J12)</f>
        <v>5. 8. 2021</v>
      </c>
      <c r="K111" s="31"/>
      <c r="L111" s="41"/>
      <c r="S111" s="31"/>
      <c r="T111" s="31"/>
      <c r="U111" s="31"/>
      <c r="V111" s="31"/>
      <c r="W111" s="31"/>
      <c r="X111" s="31"/>
      <c r="Y111" s="31"/>
      <c r="Z111" s="31"/>
      <c r="AA111" s="31"/>
      <c r="AB111" s="31"/>
      <c r="AC111" s="31"/>
      <c r="AD111" s="31"/>
      <c r="AE111" s="31"/>
    </row>
    <row r="112" spans="1:31" s="2" customFormat="1" ht="6.9" customHeight="1">
      <c r="A112" s="31"/>
      <c r="B112" s="32"/>
      <c r="C112" s="31"/>
      <c r="D112" s="31"/>
      <c r="E112" s="31"/>
      <c r="F112" s="31"/>
      <c r="G112" s="31"/>
      <c r="H112" s="31"/>
      <c r="I112" s="31"/>
      <c r="J112" s="31"/>
      <c r="K112" s="31"/>
      <c r="L112" s="41"/>
      <c r="S112" s="31"/>
      <c r="T112" s="31"/>
      <c r="U112" s="31"/>
      <c r="V112" s="31"/>
      <c r="W112" s="31"/>
      <c r="X112" s="31"/>
      <c r="Y112" s="31"/>
      <c r="Z112" s="31"/>
      <c r="AA112" s="31"/>
      <c r="AB112" s="31"/>
      <c r="AC112" s="31"/>
      <c r="AD112" s="31"/>
      <c r="AE112" s="31"/>
    </row>
    <row r="113" spans="1:65" s="2" customFormat="1" ht="15.15" customHeight="1">
      <c r="A113" s="31"/>
      <c r="B113" s="32"/>
      <c r="C113" s="26" t="s">
        <v>24</v>
      </c>
      <c r="D113" s="31"/>
      <c r="E113" s="31"/>
      <c r="F113" s="24" t="str">
        <f>E15</f>
        <v xml:space="preserve"> </v>
      </c>
      <c r="G113" s="31"/>
      <c r="H113" s="31"/>
      <c r="I113" s="26" t="s">
        <v>29</v>
      </c>
      <c r="J113" s="29" t="str">
        <f>E21</f>
        <v xml:space="preserve"> </v>
      </c>
      <c r="K113" s="31"/>
      <c r="L113" s="41"/>
      <c r="S113" s="31"/>
      <c r="T113" s="31"/>
      <c r="U113" s="31"/>
      <c r="V113" s="31"/>
      <c r="W113" s="31"/>
      <c r="X113" s="31"/>
      <c r="Y113" s="31"/>
      <c r="Z113" s="31"/>
      <c r="AA113" s="31"/>
      <c r="AB113" s="31"/>
      <c r="AC113" s="31"/>
      <c r="AD113" s="31"/>
      <c r="AE113" s="31"/>
    </row>
    <row r="114" spans="1:65" s="2" customFormat="1" ht="15.15" customHeight="1">
      <c r="A114" s="31"/>
      <c r="B114" s="32"/>
      <c r="C114" s="26" t="s">
        <v>27</v>
      </c>
      <c r="D114" s="31"/>
      <c r="E114" s="31"/>
      <c r="F114" s="24" t="str">
        <f>IF(E18="","",E18)</f>
        <v>Vyplň údaj</v>
      </c>
      <c r="G114" s="31"/>
      <c r="H114" s="31"/>
      <c r="I114" s="26" t="s">
        <v>31</v>
      </c>
      <c r="J114" s="29" t="str">
        <f>E24</f>
        <v>VH atelier, spol. s r.o.</v>
      </c>
      <c r="K114" s="31"/>
      <c r="L114" s="41"/>
      <c r="S114" s="31"/>
      <c r="T114" s="31"/>
      <c r="U114" s="31"/>
      <c r="V114" s="31"/>
      <c r="W114" s="31"/>
      <c r="X114" s="31"/>
      <c r="Y114" s="31"/>
      <c r="Z114" s="31"/>
      <c r="AA114" s="31"/>
      <c r="AB114" s="31"/>
      <c r="AC114" s="31"/>
      <c r="AD114" s="31"/>
      <c r="AE114" s="31"/>
    </row>
    <row r="115" spans="1:65" s="2" customFormat="1" ht="10.35" customHeight="1">
      <c r="A115" s="31"/>
      <c r="B115" s="32"/>
      <c r="C115" s="31"/>
      <c r="D115" s="31"/>
      <c r="E115" s="31"/>
      <c r="F115" s="31"/>
      <c r="G115" s="31"/>
      <c r="H115" s="31"/>
      <c r="I115" s="31"/>
      <c r="J115" s="31"/>
      <c r="K115" s="31"/>
      <c r="L115" s="41"/>
      <c r="S115" s="31"/>
      <c r="T115" s="31"/>
      <c r="U115" s="31"/>
      <c r="V115" s="31"/>
      <c r="W115" s="31"/>
      <c r="X115" s="31"/>
      <c r="Y115" s="31"/>
      <c r="Z115" s="31"/>
      <c r="AA115" s="31"/>
      <c r="AB115" s="31"/>
      <c r="AC115" s="31"/>
      <c r="AD115" s="31"/>
      <c r="AE115" s="31"/>
    </row>
    <row r="116" spans="1:65" s="11" customFormat="1" ht="29.25" customHeight="1">
      <c r="A116" s="119"/>
      <c r="B116" s="120"/>
      <c r="C116" s="121" t="s">
        <v>110</v>
      </c>
      <c r="D116" s="122" t="s">
        <v>59</v>
      </c>
      <c r="E116" s="122" t="s">
        <v>55</v>
      </c>
      <c r="F116" s="122" t="s">
        <v>56</v>
      </c>
      <c r="G116" s="122" t="s">
        <v>111</v>
      </c>
      <c r="H116" s="122" t="s">
        <v>112</v>
      </c>
      <c r="I116" s="122" t="s">
        <v>113</v>
      </c>
      <c r="J116" s="123" t="s">
        <v>100</v>
      </c>
      <c r="K116" s="124" t="s">
        <v>114</v>
      </c>
      <c r="L116" s="125"/>
      <c r="M116" s="61" t="s">
        <v>1</v>
      </c>
      <c r="N116" s="62" t="s">
        <v>38</v>
      </c>
      <c r="O116" s="62" t="s">
        <v>115</v>
      </c>
      <c r="P116" s="62" t="s">
        <v>116</v>
      </c>
      <c r="Q116" s="62" t="s">
        <v>117</v>
      </c>
      <c r="R116" s="62" t="s">
        <v>118</v>
      </c>
      <c r="S116" s="62" t="s">
        <v>119</v>
      </c>
      <c r="T116" s="63" t="s">
        <v>120</v>
      </c>
      <c r="U116" s="119"/>
      <c r="V116" s="119"/>
      <c r="W116" s="119"/>
      <c r="X116" s="119"/>
      <c r="Y116" s="119"/>
      <c r="Z116" s="119"/>
      <c r="AA116" s="119"/>
      <c r="AB116" s="119"/>
      <c r="AC116" s="119"/>
      <c r="AD116" s="119"/>
      <c r="AE116" s="119"/>
    </row>
    <row r="117" spans="1:65" s="2" customFormat="1" ht="22.8" customHeight="1">
      <c r="A117" s="31"/>
      <c r="B117" s="32"/>
      <c r="C117" s="68" t="s">
        <v>121</v>
      </c>
      <c r="D117" s="31"/>
      <c r="E117" s="31"/>
      <c r="F117" s="31"/>
      <c r="G117" s="31"/>
      <c r="H117" s="31"/>
      <c r="I117" s="31"/>
      <c r="J117" s="126">
        <f>BK117</f>
        <v>0</v>
      </c>
      <c r="K117" s="31"/>
      <c r="L117" s="32"/>
      <c r="M117" s="64"/>
      <c r="N117" s="55"/>
      <c r="O117" s="65"/>
      <c r="P117" s="127">
        <f>P118</f>
        <v>0</v>
      </c>
      <c r="Q117" s="65"/>
      <c r="R117" s="127">
        <f>R118</f>
        <v>0</v>
      </c>
      <c r="S117" s="65"/>
      <c r="T117" s="128">
        <f>T118</f>
        <v>0</v>
      </c>
      <c r="U117" s="31"/>
      <c r="V117" s="31"/>
      <c r="W117" s="31"/>
      <c r="X117" s="31"/>
      <c r="Y117" s="31"/>
      <c r="Z117" s="31"/>
      <c r="AA117" s="31"/>
      <c r="AB117" s="31"/>
      <c r="AC117" s="31"/>
      <c r="AD117" s="31"/>
      <c r="AE117" s="31"/>
      <c r="AT117" s="16" t="s">
        <v>73</v>
      </c>
      <c r="AU117" s="16" t="s">
        <v>102</v>
      </c>
      <c r="BK117" s="129">
        <f>BK118</f>
        <v>0</v>
      </c>
    </row>
    <row r="118" spans="1:65" s="12" customFormat="1" ht="25.95" customHeight="1">
      <c r="B118" s="130"/>
      <c r="D118" s="131" t="s">
        <v>73</v>
      </c>
      <c r="E118" s="132" t="s">
        <v>525</v>
      </c>
      <c r="F118" s="132" t="s">
        <v>526</v>
      </c>
      <c r="I118" s="133"/>
      <c r="J118" s="134">
        <f>BK118</f>
        <v>0</v>
      </c>
      <c r="L118" s="130"/>
      <c r="M118" s="135"/>
      <c r="N118" s="136"/>
      <c r="O118" s="136"/>
      <c r="P118" s="137">
        <f>SUM(P119:P144)</f>
        <v>0</v>
      </c>
      <c r="Q118" s="136"/>
      <c r="R118" s="137">
        <f>SUM(R119:R144)</f>
        <v>0</v>
      </c>
      <c r="S118" s="136"/>
      <c r="T118" s="138">
        <f>SUM(T119:T144)</f>
        <v>0</v>
      </c>
      <c r="AR118" s="131" t="s">
        <v>151</v>
      </c>
      <c r="AT118" s="139" t="s">
        <v>73</v>
      </c>
      <c r="AU118" s="139" t="s">
        <v>74</v>
      </c>
      <c r="AY118" s="131" t="s">
        <v>124</v>
      </c>
      <c r="BK118" s="140">
        <f>SUM(BK119:BK144)</f>
        <v>0</v>
      </c>
    </row>
    <row r="119" spans="1:65" s="2" customFormat="1" ht="49.05" customHeight="1">
      <c r="A119" s="31"/>
      <c r="B119" s="143"/>
      <c r="C119" s="144" t="s">
        <v>82</v>
      </c>
      <c r="D119" s="144" t="s">
        <v>128</v>
      </c>
      <c r="E119" s="145" t="s">
        <v>527</v>
      </c>
      <c r="F119" s="146" t="s">
        <v>528</v>
      </c>
      <c r="G119" s="147" t="s">
        <v>495</v>
      </c>
      <c r="H119" s="148">
        <v>1</v>
      </c>
      <c r="I119" s="149"/>
      <c r="J119" s="150">
        <f>ROUND(I119*H119,2)</f>
        <v>0</v>
      </c>
      <c r="K119" s="151"/>
      <c r="L119" s="32"/>
      <c r="M119" s="152" t="s">
        <v>1</v>
      </c>
      <c r="N119" s="153" t="s">
        <v>39</v>
      </c>
      <c r="O119" s="57"/>
      <c r="P119" s="154">
        <f>O119*H119</f>
        <v>0</v>
      </c>
      <c r="Q119" s="154">
        <v>0</v>
      </c>
      <c r="R119" s="154">
        <f>Q119*H119</f>
        <v>0</v>
      </c>
      <c r="S119" s="154">
        <v>0</v>
      </c>
      <c r="T119" s="155">
        <f>S119*H119</f>
        <v>0</v>
      </c>
      <c r="U119" s="31"/>
      <c r="V119" s="31"/>
      <c r="W119" s="31"/>
      <c r="X119" s="31"/>
      <c r="Y119" s="31"/>
      <c r="Z119" s="31"/>
      <c r="AA119" s="31"/>
      <c r="AB119" s="31"/>
      <c r="AC119" s="31"/>
      <c r="AD119" s="31"/>
      <c r="AE119" s="31"/>
      <c r="AR119" s="156" t="s">
        <v>529</v>
      </c>
      <c r="AT119" s="156" t="s">
        <v>128</v>
      </c>
      <c r="AU119" s="156" t="s">
        <v>82</v>
      </c>
      <c r="AY119" s="16" t="s">
        <v>124</v>
      </c>
      <c r="BE119" s="157">
        <f>IF(N119="základní",J119,0)</f>
        <v>0</v>
      </c>
      <c r="BF119" s="157">
        <f>IF(N119="snížená",J119,0)</f>
        <v>0</v>
      </c>
      <c r="BG119" s="157">
        <f>IF(N119="zákl. přenesená",J119,0)</f>
        <v>0</v>
      </c>
      <c r="BH119" s="157">
        <f>IF(N119="sníž. přenesená",J119,0)</f>
        <v>0</v>
      </c>
      <c r="BI119" s="157">
        <f>IF(N119="nulová",J119,0)</f>
        <v>0</v>
      </c>
      <c r="BJ119" s="16" t="s">
        <v>82</v>
      </c>
      <c r="BK119" s="157">
        <f>ROUND(I119*H119,2)</f>
        <v>0</v>
      </c>
      <c r="BL119" s="16" t="s">
        <v>529</v>
      </c>
      <c r="BM119" s="156" t="s">
        <v>530</v>
      </c>
    </row>
    <row r="120" spans="1:65" s="13" customFormat="1" ht="10.199999999999999">
      <c r="B120" s="158"/>
      <c r="D120" s="159" t="s">
        <v>135</v>
      </c>
      <c r="E120" s="160" t="s">
        <v>1</v>
      </c>
      <c r="F120" s="161" t="s">
        <v>82</v>
      </c>
      <c r="H120" s="162">
        <v>1</v>
      </c>
      <c r="I120" s="163"/>
      <c r="L120" s="158"/>
      <c r="M120" s="164"/>
      <c r="N120" s="165"/>
      <c r="O120" s="165"/>
      <c r="P120" s="165"/>
      <c r="Q120" s="165"/>
      <c r="R120" s="165"/>
      <c r="S120" s="165"/>
      <c r="T120" s="166"/>
      <c r="AT120" s="160" t="s">
        <v>135</v>
      </c>
      <c r="AU120" s="160" t="s">
        <v>82</v>
      </c>
      <c r="AV120" s="13" t="s">
        <v>84</v>
      </c>
      <c r="AW120" s="13" t="s">
        <v>30</v>
      </c>
      <c r="AX120" s="13" t="s">
        <v>82</v>
      </c>
      <c r="AY120" s="160" t="s">
        <v>124</v>
      </c>
    </row>
    <row r="121" spans="1:65" s="2" customFormat="1" ht="37.799999999999997" customHeight="1">
      <c r="A121" s="31"/>
      <c r="B121" s="143"/>
      <c r="C121" s="144" t="s">
        <v>84</v>
      </c>
      <c r="D121" s="144" t="s">
        <v>128</v>
      </c>
      <c r="E121" s="145" t="s">
        <v>531</v>
      </c>
      <c r="F121" s="146" t="s">
        <v>532</v>
      </c>
      <c r="G121" s="147" t="s">
        <v>533</v>
      </c>
      <c r="H121" s="148">
        <v>1</v>
      </c>
      <c r="I121" s="149"/>
      <c r="J121" s="150">
        <f>ROUND(I121*H121,2)</f>
        <v>0</v>
      </c>
      <c r="K121" s="151"/>
      <c r="L121" s="32"/>
      <c r="M121" s="152" t="s">
        <v>1</v>
      </c>
      <c r="N121" s="153" t="s">
        <v>39</v>
      </c>
      <c r="O121" s="57"/>
      <c r="P121" s="154">
        <f>O121*H121</f>
        <v>0</v>
      </c>
      <c r="Q121" s="154">
        <v>0</v>
      </c>
      <c r="R121" s="154">
        <f>Q121*H121</f>
        <v>0</v>
      </c>
      <c r="S121" s="154">
        <v>0</v>
      </c>
      <c r="T121" s="155">
        <f>S121*H121</f>
        <v>0</v>
      </c>
      <c r="U121" s="31"/>
      <c r="V121" s="31"/>
      <c r="W121" s="31"/>
      <c r="X121" s="31"/>
      <c r="Y121" s="31"/>
      <c r="Z121" s="31"/>
      <c r="AA121" s="31"/>
      <c r="AB121" s="31"/>
      <c r="AC121" s="31"/>
      <c r="AD121" s="31"/>
      <c r="AE121" s="31"/>
      <c r="AR121" s="156" t="s">
        <v>529</v>
      </c>
      <c r="AT121" s="156" t="s">
        <v>128</v>
      </c>
      <c r="AU121" s="156" t="s">
        <v>82</v>
      </c>
      <c r="AY121" s="16" t="s">
        <v>124</v>
      </c>
      <c r="BE121" s="157">
        <f>IF(N121="základní",J121,0)</f>
        <v>0</v>
      </c>
      <c r="BF121" s="157">
        <f>IF(N121="snížená",J121,0)</f>
        <v>0</v>
      </c>
      <c r="BG121" s="157">
        <f>IF(N121="zákl. přenesená",J121,0)</f>
        <v>0</v>
      </c>
      <c r="BH121" s="157">
        <f>IF(N121="sníž. přenesená",J121,0)</f>
        <v>0</v>
      </c>
      <c r="BI121" s="157">
        <f>IF(N121="nulová",J121,0)</f>
        <v>0</v>
      </c>
      <c r="BJ121" s="16" t="s">
        <v>82</v>
      </c>
      <c r="BK121" s="157">
        <f>ROUND(I121*H121,2)</f>
        <v>0</v>
      </c>
      <c r="BL121" s="16" t="s">
        <v>529</v>
      </c>
      <c r="BM121" s="156" t="s">
        <v>534</v>
      </c>
    </row>
    <row r="122" spans="1:65" s="2" customFormat="1" ht="124.8">
      <c r="A122" s="31"/>
      <c r="B122" s="32"/>
      <c r="C122" s="31"/>
      <c r="D122" s="159" t="s">
        <v>176</v>
      </c>
      <c r="E122" s="31"/>
      <c r="F122" s="167" t="s">
        <v>535</v>
      </c>
      <c r="G122" s="31"/>
      <c r="H122" s="31"/>
      <c r="I122" s="168"/>
      <c r="J122" s="31"/>
      <c r="K122" s="31"/>
      <c r="L122" s="32"/>
      <c r="M122" s="169"/>
      <c r="N122" s="170"/>
      <c r="O122" s="57"/>
      <c r="P122" s="57"/>
      <c r="Q122" s="57"/>
      <c r="R122" s="57"/>
      <c r="S122" s="57"/>
      <c r="T122" s="58"/>
      <c r="U122" s="31"/>
      <c r="V122" s="31"/>
      <c r="W122" s="31"/>
      <c r="X122" s="31"/>
      <c r="Y122" s="31"/>
      <c r="Z122" s="31"/>
      <c r="AA122" s="31"/>
      <c r="AB122" s="31"/>
      <c r="AC122" s="31"/>
      <c r="AD122" s="31"/>
      <c r="AE122" s="31"/>
      <c r="AT122" s="16" t="s">
        <v>176</v>
      </c>
      <c r="AU122" s="16" t="s">
        <v>82</v>
      </c>
    </row>
    <row r="123" spans="1:65" s="13" customFormat="1" ht="10.199999999999999">
      <c r="B123" s="158"/>
      <c r="D123" s="159" t="s">
        <v>135</v>
      </c>
      <c r="E123" s="160" t="s">
        <v>1</v>
      </c>
      <c r="F123" s="161" t="s">
        <v>82</v>
      </c>
      <c r="H123" s="162">
        <v>1</v>
      </c>
      <c r="I123" s="163"/>
      <c r="L123" s="158"/>
      <c r="M123" s="164"/>
      <c r="N123" s="165"/>
      <c r="O123" s="165"/>
      <c r="P123" s="165"/>
      <c r="Q123" s="165"/>
      <c r="R123" s="165"/>
      <c r="S123" s="165"/>
      <c r="T123" s="166"/>
      <c r="AT123" s="160" t="s">
        <v>135</v>
      </c>
      <c r="AU123" s="160" t="s">
        <v>82</v>
      </c>
      <c r="AV123" s="13" t="s">
        <v>84</v>
      </c>
      <c r="AW123" s="13" t="s">
        <v>30</v>
      </c>
      <c r="AX123" s="13" t="s">
        <v>82</v>
      </c>
      <c r="AY123" s="160" t="s">
        <v>124</v>
      </c>
    </row>
    <row r="124" spans="1:65" s="2" customFormat="1" ht="33" customHeight="1">
      <c r="A124" s="31"/>
      <c r="B124" s="143"/>
      <c r="C124" s="144" t="s">
        <v>133</v>
      </c>
      <c r="D124" s="144" t="s">
        <v>128</v>
      </c>
      <c r="E124" s="145" t="s">
        <v>536</v>
      </c>
      <c r="F124" s="146" t="s">
        <v>537</v>
      </c>
      <c r="G124" s="147" t="s">
        <v>533</v>
      </c>
      <c r="H124" s="148">
        <v>1</v>
      </c>
      <c r="I124" s="149"/>
      <c r="J124" s="150">
        <f>ROUND(I124*H124,2)</f>
        <v>0</v>
      </c>
      <c r="K124" s="151"/>
      <c r="L124" s="32"/>
      <c r="M124" s="152" t="s">
        <v>1</v>
      </c>
      <c r="N124" s="153" t="s">
        <v>39</v>
      </c>
      <c r="O124" s="57"/>
      <c r="P124" s="154">
        <f>O124*H124</f>
        <v>0</v>
      </c>
      <c r="Q124" s="154">
        <v>0</v>
      </c>
      <c r="R124" s="154">
        <f>Q124*H124</f>
        <v>0</v>
      </c>
      <c r="S124" s="154">
        <v>0</v>
      </c>
      <c r="T124" s="155">
        <f>S124*H124</f>
        <v>0</v>
      </c>
      <c r="U124" s="31"/>
      <c r="V124" s="31"/>
      <c r="W124" s="31"/>
      <c r="X124" s="31"/>
      <c r="Y124" s="31"/>
      <c r="Z124" s="31"/>
      <c r="AA124" s="31"/>
      <c r="AB124" s="31"/>
      <c r="AC124" s="31"/>
      <c r="AD124" s="31"/>
      <c r="AE124" s="31"/>
      <c r="AR124" s="156" t="s">
        <v>529</v>
      </c>
      <c r="AT124" s="156" t="s">
        <v>128</v>
      </c>
      <c r="AU124" s="156" t="s">
        <v>82</v>
      </c>
      <c r="AY124" s="16" t="s">
        <v>124</v>
      </c>
      <c r="BE124" s="157">
        <f>IF(N124="základní",J124,0)</f>
        <v>0</v>
      </c>
      <c r="BF124" s="157">
        <f>IF(N124="snížená",J124,0)</f>
        <v>0</v>
      </c>
      <c r="BG124" s="157">
        <f>IF(N124="zákl. přenesená",J124,0)</f>
        <v>0</v>
      </c>
      <c r="BH124" s="157">
        <f>IF(N124="sníž. přenesená",J124,0)</f>
        <v>0</v>
      </c>
      <c r="BI124" s="157">
        <f>IF(N124="nulová",J124,0)</f>
        <v>0</v>
      </c>
      <c r="BJ124" s="16" t="s">
        <v>82</v>
      </c>
      <c r="BK124" s="157">
        <f>ROUND(I124*H124,2)</f>
        <v>0</v>
      </c>
      <c r="BL124" s="16" t="s">
        <v>529</v>
      </c>
      <c r="BM124" s="156" t="s">
        <v>538</v>
      </c>
    </row>
    <row r="125" spans="1:65" s="2" customFormat="1" ht="76.8">
      <c r="A125" s="31"/>
      <c r="B125" s="32"/>
      <c r="C125" s="31"/>
      <c r="D125" s="159" t="s">
        <v>176</v>
      </c>
      <c r="E125" s="31"/>
      <c r="F125" s="167" t="s">
        <v>539</v>
      </c>
      <c r="G125" s="31"/>
      <c r="H125" s="31"/>
      <c r="I125" s="168"/>
      <c r="J125" s="31"/>
      <c r="K125" s="31"/>
      <c r="L125" s="32"/>
      <c r="M125" s="169"/>
      <c r="N125" s="170"/>
      <c r="O125" s="57"/>
      <c r="P125" s="57"/>
      <c r="Q125" s="57"/>
      <c r="R125" s="57"/>
      <c r="S125" s="57"/>
      <c r="T125" s="58"/>
      <c r="U125" s="31"/>
      <c r="V125" s="31"/>
      <c r="W125" s="31"/>
      <c r="X125" s="31"/>
      <c r="Y125" s="31"/>
      <c r="Z125" s="31"/>
      <c r="AA125" s="31"/>
      <c r="AB125" s="31"/>
      <c r="AC125" s="31"/>
      <c r="AD125" s="31"/>
      <c r="AE125" s="31"/>
      <c r="AT125" s="16" t="s">
        <v>176</v>
      </c>
      <c r="AU125" s="16" t="s">
        <v>82</v>
      </c>
    </row>
    <row r="126" spans="1:65" s="13" customFormat="1" ht="10.199999999999999">
      <c r="B126" s="158"/>
      <c r="D126" s="159" t="s">
        <v>135</v>
      </c>
      <c r="E126" s="160" t="s">
        <v>1</v>
      </c>
      <c r="F126" s="161" t="s">
        <v>540</v>
      </c>
      <c r="H126" s="162">
        <v>1</v>
      </c>
      <c r="I126" s="163"/>
      <c r="L126" s="158"/>
      <c r="M126" s="164"/>
      <c r="N126" s="165"/>
      <c r="O126" s="165"/>
      <c r="P126" s="165"/>
      <c r="Q126" s="165"/>
      <c r="R126" s="165"/>
      <c r="S126" s="165"/>
      <c r="T126" s="166"/>
      <c r="AT126" s="160" t="s">
        <v>135</v>
      </c>
      <c r="AU126" s="160" t="s">
        <v>82</v>
      </c>
      <c r="AV126" s="13" t="s">
        <v>84</v>
      </c>
      <c r="AW126" s="13" t="s">
        <v>30</v>
      </c>
      <c r="AX126" s="13" t="s">
        <v>82</v>
      </c>
      <c r="AY126" s="160" t="s">
        <v>124</v>
      </c>
    </row>
    <row r="127" spans="1:65" s="2" customFormat="1" ht="24.15" customHeight="1">
      <c r="A127" s="31"/>
      <c r="B127" s="143"/>
      <c r="C127" s="144" t="s">
        <v>132</v>
      </c>
      <c r="D127" s="144" t="s">
        <v>128</v>
      </c>
      <c r="E127" s="145" t="s">
        <v>541</v>
      </c>
      <c r="F127" s="146" t="s">
        <v>542</v>
      </c>
      <c r="G127" s="147" t="s">
        <v>533</v>
      </c>
      <c r="H127" s="148">
        <v>1</v>
      </c>
      <c r="I127" s="149"/>
      <c r="J127" s="150">
        <f>ROUND(I127*H127,2)</f>
        <v>0</v>
      </c>
      <c r="K127" s="151"/>
      <c r="L127" s="32"/>
      <c r="M127" s="152" t="s">
        <v>1</v>
      </c>
      <c r="N127" s="153" t="s">
        <v>39</v>
      </c>
      <c r="O127" s="57"/>
      <c r="P127" s="154">
        <f>O127*H127</f>
        <v>0</v>
      </c>
      <c r="Q127" s="154">
        <v>0</v>
      </c>
      <c r="R127" s="154">
        <f>Q127*H127</f>
        <v>0</v>
      </c>
      <c r="S127" s="154">
        <v>0</v>
      </c>
      <c r="T127" s="155">
        <f>S127*H127</f>
        <v>0</v>
      </c>
      <c r="U127" s="31"/>
      <c r="V127" s="31"/>
      <c r="W127" s="31"/>
      <c r="X127" s="31"/>
      <c r="Y127" s="31"/>
      <c r="Z127" s="31"/>
      <c r="AA127" s="31"/>
      <c r="AB127" s="31"/>
      <c r="AC127" s="31"/>
      <c r="AD127" s="31"/>
      <c r="AE127" s="31"/>
      <c r="AR127" s="156" t="s">
        <v>529</v>
      </c>
      <c r="AT127" s="156" t="s">
        <v>128</v>
      </c>
      <c r="AU127" s="156" t="s">
        <v>82</v>
      </c>
      <c r="AY127" s="16" t="s">
        <v>124</v>
      </c>
      <c r="BE127" s="157">
        <f>IF(N127="základní",J127,0)</f>
        <v>0</v>
      </c>
      <c r="BF127" s="157">
        <f>IF(N127="snížená",J127,0)</f>
        <v>0</v>
      </c>
      <c r="BG127" s="157">
        <f>IF(N127="zákl. přenesená",J127,0)</f>
        <v>0</v>
      </c>
      <c r="BH127" s="157">
        <f>IF(N127="sníž. přenesená",J127,0)</f>
        <v>0</v>
      </c>
      <c r="BI127" s="157">
        <f>IF(N127="nulová",J127,0)</f>
        <v>0</v>
      </c>
      <c r="BJ127" s="16" t="s">
        <v>82</v>
      </c>
      <c r="BK127" s="157">
        <f>ROUND(I127*H127,2)</f>
        <v>0</v>
      </c>
      <c r="BL127" s="16" t="s">
        <v>529</v>
      </c>
      <c r="BM127" s="156" t="s">
        <v>543</v>
      </c>
    </row>
    <row r="128" spans="1:65" s="2" customFormat="1" ht="355.2">
      <c r="A128" s="31"/>
      <c r="B128" s="32"/>
      <c r="C128" s="31"/>
      <c r="D128" s="159" t="s">
        <v>176</v>
      </c>
      <c r="E128" s="31"/>
      <c r="F128" s="167" t="s">
        <v>544</v>
      </c>
      <c r="G128" s="31"/>
      <c r="H128" s="31"/>
      <c r="I128" s="168"/>
      <c r="J128" s="31"/>
      <c r="K128" s="31"/>
      <c r="L128" s="32"/>
      <c r="M128" s="169"/>
      <c r="N128" s="170"/>
      <c r="O128" s="57"/>
      <c r="P128" s="57"/>
      <c r="Q128" s="57"/>
      <c r="R128" s="57"/>
      <c r="S128" s="57"/>
      <c r="T128" s="58"/>
      <c r="U128" s="31"/>
      <c r="V128" s="31"/>
      <c r="W128" s="31"/>
      <c r="X128" s="31"/>
      <c r="Y128" s="31"/>
      <c r="Z128" s="31"/>
      <c r="AA128" s="31"/>
      <c r="AB128" s="31"/>
      <c r="AC128" s="31"/>
      <c r="AD128" s="31"/>
      <c r="AE128" s="31"/>
      <c r="AT128" s="16" t="s">
        <v>176</v>
      </c>
      <c r="AU128" s="16" t="s">
        <v>82</v>
      </c>
    </row>
    <row r="129" spans="1:65" s="13" customFormat="1" ht="10.199999999999999">
      <c r="B129" s="158"/>
      <c r="D129" s="159" t="s">
        <v>135</v>
      </c>
      <c r="E129" s="160" t="s">
        <v>1</v>
      </c>
      <c r="F129" s="161" t="s">
        <v>82</v>
      </c>
      <c r="H129" s="162">
        <v>1</v>
      </c>
      <c r="I129" s="163"/>
      <c r="L129" s="158"/>
      <c r="M129" s="164"/>
      <c r="N129" s="165"/>
      <c r="O129" s="165"/>
      <c r="P129" s="165"/>
      <c r="Q129" s="165"/>
      <c r="R129" s="165"/>
      <c r="S129" s="165"/>
      <c r="T129" s="166"/>
      <c r="AT129" s="160" t="s">
        <v>135</v>
      </c>
      <c r="AU129" s="160" t="s">
        <v>82</v>
      </c>
      <c r="AV129" s="13" t="s">
        <v>84</v>
      </c>
      <c r="AW129" s="13" t="s">
        <v>30</v>
      </c>
      <c r="AX129" s="13" t="s">
        <v>82</v>
      </c>
      <c r="AY129" s="160" t="s">
        <v>124</v>
      </c>
    </row>
    <row r="130" spans="1:65" s="2" customFormat="1" ht="24.15" customHeight="1">
      <c r="A130" s="31"/>
      <c r="B130" s="143"/>
      <c r="C130" s="144" t="s">
        <v>151</v>
      </c>
      <c r="D130" s="144" t="s">
        <v>128</v>
      </c>
      <c r="E130" s="145" t="s">
        <v>545</v>
      </c>
      <c r="F130" s="146" t="s">
        <v>546</v>
      </c>
      <c r="G130" s="147" t="s">
        <v>533</v>
      </c>
      <c r="H130" s="148">
        <v>1</v>
      </c>
      <c r="I130" s="149"/>
      <c r="J130" s="150">
        <f>ROUND(I130*H130,2)</f>
        <v>0</v>
      </c>
      <c r="K130" s="151"/>
      <c r="L130" s="32"/>
      <c r="M130" s="152" t="s">
        <v>1</v>
      </c>
      <c r="N130" s="153" t="s">
        <v>39</v>
      </c>
      <c r="O130" s="57"/>
      <c r="P130" s="154">
        <f>O130*H130</f>
        <v>0</v>
      </c>
      <c r="Q130" s="154">
        <v>0</v>
      </c>
      <c r="R130" s="154">
        <f>Q130*H130</f>
        <v>0</v>
      </c>
      <c r="S130" s="154">
        <v>0</v>
      </c>
      <c r="T130" s="155">
        <f>S130*H130</f>
        <v>0</v>
      </c>
      <c r="U130" s="31"/>
      <c r="V130" s="31"/>
      <c r="W130" s="31"/>
      <c r="X130" s="31"/>
      <c r="Y130" s="31"/>
      <c r="Z130" s="31"/>
      <c r="AA130" s="31"/>
      <c r="AB130" s="31"/>
      <c r="AC130" s="31"/>
      <c r="AD130" s="31"/>
      <c r="AE130" s="31"/>
      <c r="AR130" s="156" t="s">
        <v>529</v>
      </c>
      <c r="AT130" s="156" t="s">
        <v>128</v>
      </c>
      <c r="AU130" s="156" t="s">
        <v>82</v>
      </c>
      <c r="AY130" s="16" t="s">
        <v>124</v>
      </c>
      <c r="BE130" s="157">
        <f>IF(N130="základní",J130,0)</f>
        <v>0</v>
      </c>
      <c r="BF130" s="157">
        <f>IF(N130="snížená",J130,0)</f>
        <v>0</v>
      </c>
      <c r="BG130" s="157">
        <f>IF(N130="zákl. přenesená",J130,0)</f>
        <v>0</v>
      </c>
      <c r="BH130" s="157">
        <f>IF(N130="sníž. přenesená",J130,0)</f>
        <v>0</v>
      </c>
      <c r="BI130" s="157">
        <f>IF(N130="nulová",J130,0)</f>
        <v>0</v>
      </c>
      <c r="BJ130" s="16" t="s">
        <v>82</v>
      </c>
      <c r="BK130" s="157">
        <f>ROUND(I130*H130,2)</f>
        <v>0</v>
      </c>
      <c r="BL130" s="16" t="s">
        <v>529</v>
      </c>
      <c r="BM130" s="156" t="s">
        <v>547</v>
      </c>
    </row>
    <row r="131" spans="1:65" s="13" customFormat="1" ht="10.199999999999999">
      <c r="B131" s="158"/>
      <c r="D131" s="159" t="s">
        <v>135</v>
      </c>
      <c r="E131" s="160" t="s">
        <v>1</v>
      </c>
      <c r="F131" s="161" t="s">
        <v>82</v>
      </c>
      <c r="H131" s="162">
        <v>1</v>
      </c>
      <c r="I131" s="163"/>
      <c r="L131" s="158"/>
      <c r="M131" s="164"/>
      <c r="N131" s="165"/>
      <c r="O131" s="165"/>
      <c r="P131" s="165"/>
      <c r="Q131" s="165"/>
      <c r="R131" s="165"/>
      <c r="S131" s="165"/>
      <c r="T131" s="166"/>
      <c r="AT131" s="160" t="s">
        <v>135</v>
      </c>
      <c r="AU131" s="160" t="s">
        <v>82</v>
      </c>
      <c r="AV131" s="13" t="s">
        <v>84</v>
      </c>
      <c r="AW131" s="13" t="s">
        <v>30</v>
      </c>
      <c r="AX131" s="13" t="s">
        <v>82</v>
      </c>
      <c r="AY131" s="160" t="s">
        <v>124</v>
      </c>
    </row>
    <row r="132" spans="1:65" s="2" customFormat="1" ht="37.799999999999997" customHeight="1">
      <c r="A132" s="31"/>
      <c r="B132" s="143"/>
      <c r="C132" s="144" t="s">
        <v>155</v>
      </c>
      <c r="D132" s="144" t="s">
        <v>128</v>
      </c>
      <c r="E132" s="145" t="s">
        <v>548</v>
      </c>
      <c r="F132" s="146" t="s">
        <v>549</v>
      </c>
      <c r="G132" s="147" t="s">
        <v>533</v>
      </c>
      <c r="H132" s="148">
        <v>1</v>
      </c>
      <c r="I132" s="149"/>
      <c r="J132" s="150">
        <f>ROUND(I132*H132,2)</f>
        <v>0</v>
      </c>
      <c r="K132" s="151"/>
      <c r="L132" s="32"/>
      <c r="M132" s="152" t="s">
        <v>1</v>
      </c>
      <c r="N132" s="153" t="s">
        <v>39</v>
      </c>
      <c r="O132" s="57"/>
      <c r="P132" s="154">
        <f>O132*H132</f>
        <v>0</v>
      </c>
      <c r="Q132" s="154">
        <v>0</v>
      </c>
      <c r="R132" s="154">
        <f>Q132*H132</f>
        <v>0</v>
      </c>
      <c r="S132" s="154">
        <v>0</v>
      </c>
      <c r="T132" s="155">
        <f>S132*H132</f>
        <v>0</v>
      </c>
      <c r="U132" s="31"/>
      <c r="V132" s="31"/>
      <c r="W132" s="31"/>
      <c r="X132" s="31"/>
      <c r="Y132" s="31"/>
      <c r="Z132" s="31"/>
      <c r="AA132" s="31"/>
      <c r="AB132" s="31"/>
      <c r="AC132" s="31"/>
      <c r="AD132" s="31"/>
      <c r="AE132" s="31"/>
      <c r="AR132" s="156" t="s">
        <v>529</v>
      </c>
      <c r="AT132" s="156" t="s">
        <v>128</v>
      </c>
      <c r="AU132" s="156" t="s">
        <v>82</v>
      </c>
      <c r="AY132" s="16" t="s">
        <v>124</v>
      </c>
      <c r="BE132" s="157">
        <f>IF(N132="základní",J132,0)</f>
        <v>0</v>
      </c>
      <c r="BF132" s="157">
        <f>IF(N132="snížená",J132,0)</f>
        <v>0</v>
      </c>
      <c r="BG132" s="157">
        <f>IF(N132="zákl. přenesená",J132,0)</f>
        <v>0</v>
      </c>
      <c r="BH132" s="157">
        <f>IF(N132="sníž. přenesená",J132,0)</f>
        <v>0</v>
      </c>
      <c r="BI132" s="157">
        <f>IF(N132="nulová",J132,0)</f>
        <v>0</v>
      </c>
      <c r="BJ132" s="16" t="s">
        <v>82</v>
      </c>
      <c r="BK132" s="157">
        <f>ROUND(I132*H132,2)</f>
        <v>0</v>
      </c>
      <c r="BL132" s="16" t="s">
        <v>529</v>
      </c>
      <c r="BM132" s="156" t="s">
        <v>550</v>
      </c>
    </row>
    <row r="133" spans="1:65" s="13" customFormat="1" ht="10.199999999999999">
      <c r="B133" s="158"/>
      <c r="D133" s="159" t="s">
        <v>135</v>
      </c>
      <c r="E133" s="160" t="s">
        <v>1</v>
      </c>
      <c r="F133" s="161" t="s">
        <v>82</v>
      </c>
      <c r="H133" s="162">
        <v>1</v>
      </c>
      <c r="I133" s="163"/>
      <c r="L133" s="158"/>
      <c r="M133" s="164"/>
      <c r="N133" s="165"/>
      <c r="O133" s="165"/>
      <c r="P133" s="165"/>
      <c r="Q133" s="165"/>
      <c r="R133" s="165"/>
      <c r="S133" s="165"/>
      <c r="T133" s="166"/>
      <c r="AT133" s="160" t="s">
        <v>135</v>
      </c>
      <c r="AU133" s="160" t="s">
        <v>82</v>
      </c>
      <c r="AV133" s="13" t="s">
        <v>84</v>
      </c>
      <c r="AW133" s="13" t="s">
        <v>30</v>
      </c>
      <c r="AX133" s="13" t="s">
        <v>82</v>
      </c>
      <c r="AY133" s="160" t="s">
        <v>124</v>
      </c>
    </row>
    <row r="134" spans="1:65" s="2" customFormat="1" ht="37.799999999999997" customHeight="1">
      <c r="A134" s="31"/>
      <c r="B134" s="143"/>
      <c r="C134" s="144" t="s">
        <v>160</v>
      </c>
      <c r="D134" s="144" t="s">
        <v>128</v>
      </c>
      <c r="E134" s="145" t="s">
        <v>551</v>
      </c>
      <c r="F134" s="146" t="s">
        <v>552</v>
      </c>
      <c r="G134" s="147" t="s">
        <v>533</v>
      </c>
      <c r="H134" s="148">
        <v>1</v>
      </c>
      <c r="I134" s="149"/>
      <c r="J134" s="150">
        <f>ROUND(I134*H134,2)</f>
        <v>0</v>
      </c>
      <c r="K134" s="151"/>
      <c r="L134" s="32"/>
      <c r="M134" s="152" t="s">
        <v>1</v>
      </c>
      <c r="N134" s="153" t="s">
        <v>39</v>
      </c>
      <c r="O134" s="57"/>
      <c r="P134" s="154">
        <f>O134*H134</f>
        <v>0</v>
      </c>
      <c r="Q134" s="154">
        <v>0</v>
      </c>
      <c r="R134" s="154">
        <f>Q134*H134</f>
        <v>0</v>
      </c>
      <c r="S134" s="154">
        <v>0</v>
      </c>
      <c r="T134" s="155">
        <f>S134*H134</f>
        <v>0</v>
      </c>
      <c r="U134" s="31"/>
      <c r="V134" s="31"/>
      <c r="W134" s="31"/>
      <c r="X134" s="31"/>
      <c r="Y134" s="31"/>
      <c r="Z134" s="31"/>
      <c r="AA134" s="31"/>
      <c r="AB134" s="31"/>
      <c r="AC134" s="31"/>
      <c r="AD134" s="31"/>
      <c r="AE134" s="31"/>
      <c r="AR134" s="156" t="s">
        <v>529</v>
      </c>
      <c r="AT134" s="156" t="s">
        <v>128</v>
      </c>
      <c r="AU134" s="156" t="s">
        <v>82</v>
      </c>
      <c r="AY134" s="16" t="s">
        <v>124</v>
      </c>
      <c r="BE134" s="157">
        <f>IF(N134="základní",J134,0)</f>
        <v>0</v>
      </c>
      <c r="BF134" s="157">
        <f>IF(N134="snížená",J134,0)</f>
        <v>0</v>
      </c>
      <c r="BG134" s="157">
        <f>IF(N134="zákl. přenesená",J134,0)</f>
        <v>0</v>
      </c>
      <c r="BH134" s="157">
        <f>IF(N134="sníž. přenesená",J134,0)</f>
        <v>0</v>
      </c>
      <c r="BI134" s="157">
        <f>IF(N134="nulová",J134,0)</f>
        <v>0</v>
      </c>
      <c r="BJ134" s="16" t="s">
        <v>82</v>
      </c>
      <c r="BK134" s="157">
        <f>ROUND(I134*H134,2)</f>
        <v>0</v>
      </c>
      <c r="BL134" s="16" t="s">
        <v>529</v>
      </c>
      <c r="BM134" s="156" t="s">
        <v>553</v>
      </c>
    </row>
    <row r="135" spans="1:65" s="2" customFormat="1" ht="86.4">
      <c r="A135" s="31"/>
      <c r="B135" s="32"/>
      <c r="C135" s="31"/>
      <c r="D135" s="159" t="s">
        <v>176</v>
      </c>
      <c r="E135" s="31"/>
      <c r="F135" s="167" t="s">
        <v>554</v>
      </c>
      <c r="G135" s="31"/>
      <c r="H135" s="31"/>
      <c r="I135" s="168"/>
      <c r="J135" s="31"/>
      <c r="K135" s="31"/>
      <c r="L135" s="32"/>
      <c r="M135" s="169"/>
      <c r="N135" s="170"/>
      <c r="O135" s="57"/>
      <c r="P135" s="57"/>
      <c r="Q135" s="57"/>
      <c r="R135" s="57"/>
      <c r="S135" s="57"/>
      <c r="T135" s="58"/>
      <c r="U135" s="31"/>
      <c r="V135" s="31"/>
      <c r="W135" s="31"/>
      <c r="X135" s="31"/>
      <c r="Y135" s="31"/>
      <c r="Z135" s="31"/>
      <c r="AA135" s="31"/>
      <c r="AB135" s="31"/>
      <c r="AC135" s="31"/>
      <c r="AD135" s="31"/>
      <c r="AE135" s="31"/>
      <c r="AT135" s="16" t="s">
        <v>176</v>
      </c>
      <c r="AU135" s="16" t="s">
        <v>82</v>
      </c>
    </row>
    <row r="136" spans="1:65" s="13" customFormat="1" ht="10.199999999999999">
      <c r="B136" s="158"/>
      <c r="D136" s="159" t="s">
        <v>135</v>
      </c>
      <c r="E136" s="160" t="s">
        <v>1</v>
      </c>
      <c r="F136" s="161" t="s">
        <v>82</v>
      </c>
      <c r="H136" s="162">
        <v>1</v>
      </c>
      <c r="I136" s="163"/>
      <c r="L136" s="158"/>
      <c r="M136" s="164"/>
      <c r="N136" s="165"/>
      <c r="O136" s="165"/>
      <c r="P136" s="165"/>
      <c r="Q136" s="165"/>
      <c r="R136" s="165"/>
      <c r="S136" s="165"/>
      <c r="T136" s="166"/>
      <c r="AT136" s="160" t="s">
        <v>135</v>
      </c>
      <c r="AU136" s="160" t="s">
        <v>82</v>
      </c>
      <c r="AV136" s="13" t="s">
        <v>84</v>
      </c>
      <c r="AW136" s="13" t="s">
        <v>30</v>
      </c>
      <c r="AX136" s="13" t="s">
        <v>82</v>
      </c>
      <c r="AY136" s="160" t="s">
        <v>124</v>
      </c>
    </row>
    <row r="137" spans="1:65" s="2" customFormat="1" ht="16.5" customHeight="1">
      <c r="A137" s="31"/>
      <c r="B137" s="143"/>
      <c r="C137" s="144" t="s">
        <v>165</v>
      </c>
      <c r="D137" s="144" t="s">
        <v>128</v>
      </c>
      <c r="E137" s="145" t="s">
        <v>555</v>
      </c>
      <c r="F137" s="146" t="s">
        <v>556</v>
      </c>
      <c r="G137" s="147" t="s">
        <v>533</v>
      </c>
      <c r="H137" s="148">
        <v>1</v>
      </c>
      <c r="I137" s="149"/>
      <c r="J137" s="150">
        <f>ROUND(I137*H137,2)</f>
        <v>0</v>
      </c>
      <c r="K137" s="151"/>
      <c r="L137" s="32"/>
      <c r="M137" s="152" t="s">
        <v>1</v>
      </c>
      <c r="N137" s="153" t="s">
        <v>39</v>
      </c>
      <c r="O137" s="57"/>
      <c r="P137" s="154">
        <f>O137*H137</f>
        <v>0</v>
      </c>
      <c r="Q137" s="154">
        <v>0</v>
      </c>
      <c r="R137" s="154">
        <f>Q137*H137</f>
        <v>0</v>
      </c>
      <c r="S137" s="154">
        <v>0</v>
      </c>
      <c r="T137" s="155">
        <f>S137*H137</f>
        <v>0</v>
      </c>
      <c r="U137" s="31"/>
      <c r="V137" s="31"/>
      <c r="W137" s="31"/>
      <c r="X137" s="31"/>
      <c r="Y137" s="31"/>
      <c r="Z137" s="31"/>
      <c r="AA137" s="31"/>
      <c r="AB137" s="31"/>
      <c r="AC137" s="31"/>
      <c r="AD137" s="31"/>
      <c r="AE137" s="31"/>
      <c r="AR137" s="156" t="s">
        <v>529</v>
      </c>
      <c r="AT137" s="156" t="s">
        <v>128</v>
      </c>
      <c r="AU137" s="156" t="s">
        <v>82</v>
      </c>
      <c r="AY137" s="16" t="s">
        <v>124</v>
      </c>
      <c r="BE137" s="157">
        <f>IF(N137="základní",J137,0)</f>
        <v>0</v>
      </c>
      <c r="BF137" s="157">
        <f>IF(N137="snížená",J137,0)</f>
        <v>0</v>
      </c>
      <c r="BG137" s="157">
        <f>IF(N137="zákl. přenesená",J137,0)</f>
        <v>0</v>
      </c>
      <c r="BH137" s="157">
        <f>IF(N137="sníž. přenesená",J137,0)</f>
        <v>0</v>
      </c>
      <c r="BI137" s="157">
        <f>IF(N137="nulová",J137,0)</f>
        <v>0</v>
      </c>
      <c r="BJ137" s="16" t="s">
        <v>82</v>
      </c>
      <c r="BK137" s="157">
        <f>ROUND(I137*H137,2)</f>
        <v>0</v>
      </c>
      <c r="BL137" s="16" t="s">
        <v>529</v>
      </c>
      <c r="BM137" s="156" t="s">
        <v>557</v>
      </c>
    </row>
    <row r="138" spans="1:65" s="2" customFormat="1" ht="57.6">
      <c r="A138" s="31"/>
      <c r="B138" s="32"/>
      <c r="C138" s="31"/>
      <c r="D138" s="159" t="s">
        <v>176</v>
      </c>
      <c r="E138" s="31"/>
      <c r="F138" s="167" t="s">
        <v>558</v>
      </c>
      <c r="G138" s="31"/>
      <c r="H138" s="31"/>
      <c r="I138" s="168"/>
      <c r="J138" s="31"/>
      <c r="K138" s="31"/>
      <c r="L138" s="32"/>
      <c r="M138" s="169"/>
      <c r="N138" s="170"/>
      <c r="O138" s="57"/>
      <c r="P138" s="57"/>
      <c r="Q138" s="57"/>
      <c r="R138" s="57"/>
      <c r="S138" s="57"/>
      <c r="T138" s="58"/>
      <c r="U138" s="31"/>
      <c r="V138" s="31"/>
      <c r="W138" s="31"/>
      <c r="X138" s="31"/>
      <c r="Y138" s="31"/>
      <c r="Z138" s="31"/>
      <c r="AA138" s="31"/>
      <c r="AB138" s="31"/>
      <c r="AC138" s="31"/>
      <c r="AD138" s="31"/>
      <c r="AE138" s="31"/>
      <c r="AT138" s="16" t="s">
        <v>176</v>
      </c>
      <c r="AU138" s="16" t="s">
        <v>82</v>
      </c>
    </row>
    <row r="139" spans="1:65" s="13" customFormat="1" ht="10.199999999999999">
      <c r="B139" s="158"/>
      <c r="D139" s="159" t="s">
        <v>135</v>
      </c>
      <c r="E139" s="160" t="s">
        <v>1</v>
      </c>
      <c r="F139" s="161" t="s">
        <v>82</v>
      </c>
      <c r="H139" s="162">
        <v>1</v>
      </c>
      <c r="I139" s="163"/>
      <c r="L139" s="158"/>
      <c r="M139" s="164"/>
      <c r="N139" s="165"/>
      <c r="O139" s="165"/>
      <c r="P139" s="165"/>
      <c r="Q139" s="165"/>
      <c r="R139" s="165"/>
      <c r="S139" s="165"/>
      <c r="T139" s="166"/>
      <c r="AT139" s="160" t="s">
        <v>135</v>
      </c>
      <c r="AU139" s="160" t="s">
        <v>82</v>
      </c>
      <c r="AV139" s="13" t="s">
        <v>84</v>
      </c>
      <c r="AW139" s="13" t="s">
        <v>30</v>
      </c>
      <c r="AX139" s="13" t="s">
        <v>82</v>
      </c>
      <c r="AY139" s="160" t="s">
        <v>124</v>
      </c>
    </row>
    <row r="140" spans="1:65" s="2" customFormat="1" ht="16.5" customHeight="1">
      <c r="A140" s="31"/>
      <c r="B140" s="143"/>
      <c r="C140" s="144" t="s">
        <v>171</v>
      </c>
      <c r="D140" s="144" t="s">
        <v>128</v>
      </c>
      <c r="E140" s="145" t="s">
        <v>559</v>
      </c>
      <c r="F140" s="146" t="s">
        <v>560</v>
      </c>
      <c r="G140" s="147" t="s">
        <v>533</v>
      </c>
      <c r="H140" s="148">
        <v>1</v>
      </c>
      <c r="I140" s="149"/>
      <c r="J140" s="150">
        <f>ROUND(I140*H140,2)</f>
        <v>0</v>
      </c>
      <c r="K140" s="151"/>
      <c r="L140" s="32"/>
      <c r="M140" s="152" t="s">
        <v>1</v>
      </c>
      <c r="N140" s="153" t="s">
        <v>39</v>
      </c>
      <c r="O140" s="57"/>
      <c r="P140" s="154">
        <f>O140*H140</f>
        <v>0</v>
      </c>
      <c r="Q140" s="154">
        <v>0</v>
      </c>
      <c r="R140" s="154">
        <f>Q140*H140</f>
        <v>0</v>
      </c>
      <c r="S140" s="154">
        <v>0</v>
      </c>
      <c r="T140" s="155">
        <f>S140*H140</f>
        <v>0</v>
      </c>
      <c r="U140" s="31"/>
      <c r="V140" s="31"/>
      <c r="W140" s="31"/>
      <c r="X140" s="31"/>
      <c r="Y140" s="31"/>
      <c r="Z140" s="31"/>
      <c r="AA140" s="31"/>
      <c r="AB140" s="31"/>
      <c r="AC140" s="31"/>
      <c r="AD140" s="31"/>
      <c r="AE140" s="31"/>
      <c r="AR140" s="156" t="s">
        <v>529</v>
      </c>
      <c r="AT140" s="156" t="s">
        <v>128</v>
      </c>
      <c r="AU140" s="156" t="s">
        <v>82</v>
      </c>
      <c r="AY140" s="16" t="s">
        <v>124</v>
      </c>
      <c r="BE140" s="157">
        <f>IF(N140="základní",J140,0)</f>
        <v>0</v>
      </c>
      <c r="BF140" s="157">
        <f>IF(N140="snížená",J140,0)</f>
        <v>0</v>
      </c>
      <c r="BG140" s="157">
        <f>IF(N140="zákl. přenesená",J140,0)</f>
        <v>0</v>
      </c>
      <c r="BH140" s="157">
        <f>IF(N140="sníž. přenesená",J140,0)</f>
        <v>0</v>
      </c>
      <c r="BI140" s="157">
        <f>IF(N140="nulová",J140,0)</f>
        <v>0</v>
      </c>
      <c r="BJ140" s="16" t="s">
        <v>82</v>
      </c>
      <c r="BK140" s="157">
        <f>ROUND(I140*H140,2)</f>
        <v>0</v>
      </c>
      <c r="BL140" s="16" t="s">
        <v>529</v>
      </c>
      <c r="BM140" s="156" t="s">
        <v>561</v>
      </c>
    </row>
    <row r="141" spans="1:65" s="2" customFormat="1" ht="153.6">
      <c r="A141" s="31"/>
      <c r="B141" s="32"/>
      <c r="C141" s="31"/>
      <c r="D141" s="159" t="s">
        <v>176</v>
      </c>
      <c r="E141" s="31"/>
      <c r="F141" s="167" t="s">
        <v>562</v>
      </c>
      <c r="G141" s="31"/>
      <c r="H141" s="31"/>
      <c r="I141" s="168"/>
      <c r="J141" s="31"/>
      <c r="K141" s="31"/>
      <c r="L141" s="32"/>
      <c r="M141" s="169"/>
      <c r="N141" s="170"/>
      <c r="O141" s="57"/>
      <c r="P141" s="57"/>
      <c r="Q141" s="57"/>
      <c r="R141" s="57"/>
      <c r="S141" s="57"/>
      <c r="T141" s="58"/>
      <c r="U141" s="31"/>
      <c r="V141" s="31"/>
      <c r="W141" s="31"/>
      <c r="X141" s="31"/>
      <c r="Y141" s="31"/>
      <c r="Z141" s="31"/>
      <c r="AA141" s="31"/>
      <c r="AB141" s="31"/>
      <c r="AC141" s="31"/>
      <c r="AD141" s="31"/>
      <c r="AE141" s="31"/>
      <c r="AT141" s="16" t="s">
        <v>176</v>
      </c>
      <c r="AU141" s="16" t="s">
        <v>82</v>
      </c>
    </row>
    <row r="142" spans="1:65" s="2" customFormat="1" ht="37.799999999999997" customHeight="1">
      <c r="A142" s="31"/>
      <c r="B142" s="143"/>
      <c r="C142" s="144" t="s">
        <v>181</v>
      </c>
      <c r="D142" s="144" t="s">
        <v>128</v>
      </c>
      <c r="E142" s="145" t="s">
        <v>563</v>
      </c>
      <c r="F142" s="146" t="s">
        <v>564</v>
      </c>
      <c r="G142" s="147" t="s">
        <v>533</v>
      </c>
      <c r="H142" s="148">
        <v>1</v>
      </c>
      <c r="I142" s="149"/>
      <c r="J142" s="150">
        <f>ROUND(I142*H142,2)</f>
        <v>0</v>
      </c>
      <c r="K142" s="151"/>
      <c r="L142" s="32"/>
      <c r="M142" s="152" t="s">
        <v>1</v>
      </c>
      <c r="N142" s="153" t="s">
        <v>39</v>
      </c>
      <c r="O142" s="57"/>
      <c r="P142" s="154">
        <f>O142*H142</f>
        <v>0</v>
      </c>
      <c r="Q142" s="154">
        <v>0</v>
      </c>
      <c r="R142" s="154">
        <f>Q142*H142</f>
        <v>0</v>
      </c>
      <c r="S142" s="154">
        <v>0</v>
      </c>
      <c r="T142" s="155">
        <f>S142*H142</f>
        <v>0</v>
      </c>
      <c r="U142" s="31"/>
      <c r="V142" s="31"/>
      <c r="W142" s="31"/>
      <c r="X142" s="31"/>
      <c r="Y142" s="31"/>
      <c r="Z142" s="31"/>
      <c r="AA142" s="31"/>
      <c r="AB142" s="31"/>
      <c r="AC142" s="31"/>
      <c r="AD142" s="31"/>
      <c r="AE142" s="31"/>
      <c r="AR142" s="156" t="s">
        <v>529</v>
      </c>
      <c r="AT142" s="156" t="s">
        <v>128</v>
      </c>
      <c r="AU142" s="156" t="s">
        <v>82</v>
      </c>
      <c r="AY142" s="16" t="s">
        <v>124</v>
      </c>
      <c r="BE142" s="157">
        <f>IF(N142="základní",J142,0)</f>
        <v>0</v>
      </c>
      <c r="BF142" s="157">
        <f>IF(N142="snížená",J142,0)</f>
        <v>0</v>
      </c>
      <c r="BG142" s="157">
        <f>IF(N142="zákl. přenesená",J142,0)</f>
        <v>0</v>
      </c>
      <c r="BH142" s="157">
        <f>IF(N142="sníž. přenesená",J142,0)</f>
        <v>0</v>
      </c>
      <c r="BI142" s="157">
        <f>IF(N142="nulová",J142,0)</f>
        <v>0</v>
      </c>
      <c r="BJ142" s="16" t="s">
        <v>82</v>
      </c>
      <c r="BK142" s="157">
        <f>ROUND(I142*H142,2)</f>
        <v>0</v>
      </c>
      <c r="BL142" s="16" t="s">
        <v>529</v>
      </c>
      <c r="BM142" s="156" t="s">
        <v>565</v>
      </c>
    </row>
    <row r="143" spans="1:65" s="2" customFormat="1" ht="67.2">
      <c r="A143" s="31"/>
      <c r="B143" s="32"/>
      <c r="C143" s="31"/>
      <c r="D143" s="159" t="s">
        <v>176</v>
      </c>
      <c r="E143" s="31"/>
      <c r="F143" s="167" t="s">
        <v>566</v>
      </c>
      <c r="G143" s="31"/>
      <c r="H143" s="31"/>
      <c r="I143" s="168"/>
      <c r="J143" s="31"/>
      <c r="K143" s="31"/>
      <c r="L143" s="32"/>
      <c r="M143" s="169"/>
      <c r="N143" s="170"/>
      <c r="O143" s="57"/>
      <c r="P143" s="57"/>
      <c r="Q143" s="57"/>
      <c r="R143" s="57"/>
      <c r="S143" s="57"/>
      <c r="T143" s="58"/>
      <c r="U143" s="31"/>
      <c r="V143" s="31"/>
      <c r="W143" s="31"/>
      <c r="X143" s="31"/>
      <c r="Y143" s="31"/>
      <c r="Z143" s="31"/>
      <c r="AA143" s="31"/>
      <c r="AB143" s="31"/>
      <c r="AC143" s="31"/>
      <c r="AD143" s="31"/>
      <c r="AE143" s="31"/>
      <c r="AT143" s="16" t="s">
        <v>176</v>
      </c>
      <c r="AU143" s="16" t="s">
        <v>82</v>
      </c>
    </row>
    <row r="144" spans="1:65" s="13" customFormat="1" ht="10.199999999999999">
      <c r="B144" s="158"/>
      <c r="D144" s="159" t="s">
        <v>135</v>
      </c>
      <c r="E144" s="160" t="s">
        <v>1</v>
      </c>
      <c r="F144" s="161" t="s">
        <v>82</v>
      </c>
      <c r="H144" s="162">
        <v>1</v>
      </c>
      <c r="I144" s="163"/>
      <c r="L144" s="158"/>
      <c r="M144" s="171"/>
      <c r="N144" s="172"/>
      <c r="O144" s="172"/>
      <c r="P144" s="172"/>
      <c r="Q144" s="172"/>
      <c r="R144" s="172"/>
      <c r="S144" s="172"/>
      <c r="T144" s="173"/>
      <c r="AT144" s="160" t="s">
        <v>135</v>
      </c>
      <c r="AU144" s="160" t="s">
        <v>82</v>
      </c>
      <c r="AV144" s="13" t="s">
        <v>84</v>
      </c>
      <c r="AW144" s="13" t="s">
        <v>30</v>
      </c>
      <c r="AX144" s="13" t="s">
        <v>82</v>
      </c>
      <c r="AY144" s="160" t="s">
        <v>124</v>
      </c>
    </row>
    <row r="145" spans="1:31" s="2" customFormat="1" ht="6.9" customHeight="1">
      <c r="A145" s="31"/>
      <c r="B145" s="46"/>
      <c r="C145" s="47"/>
      <c r="D145" s="47"/>
      <c r="E145" s="47"/>
      <c r="F145" s="47"/>
      <c r="G145" s="47"/>
      <c r="H145" s="47"/>
      <c r="I145" s="47"/>
      <c r="J145" s="47"/>
      <c r="K145" s="47"/>
      <c r="L145" s="32"/>
      <c r="M145" s="31"/>
      <c r="O145" s="31"/>
      <c r="P145" s="31"/>
      <c r="Q145" s="31"/>
      <c r="R145" s="31"/>
      <c r="S145" s="31"/>
      <c r="T145" s="31"/>
      <c r="U145" s="31"/>
      <c r="V145" s="31"/>
      <c r="W145" s="31"/>
      <c r="X145" s="31"/>
      <c r="Y145" s="31"/>
      <c r="Z145" s="31"/>
      <c r="AA145" s="31"/>
      <c r="AB145" s="31"/>
      <c r="AC145" s="31"/>
      <c r="AD145" s="31"/>
      <c r="AE145" s="31"/>
    </row>
  </sheetData>
  <autoFilter ref="C116:K144"/>
  <mergeCells count="9">
    <mergeCell ref="E87:H87"/>
    <mergeCell ref="E107:H107"/>
    <mergeCell ref="E109:H109"/>
    <mergeCell ref="L2:V2"/>
    <mergeCell ref="E7:H7"/>
    <mergeCell ref="E9:H9"/>
    <mergeCell ref="E18:H18"/>
    <mergeCell ref="E27:H27"/>
    <mergeCell ref="E85:H85"/>
  </mergeCells>
  <pageMargins left="0.39374999999999999" right="0.39374999999999999" top="0.39374999999999999" bottom="0.39374999999999999" header="0" footer="0"/>
  <pageSetup paperSize="9" fitToHeight="100" orientation="portrait" blackAndWhite="1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5</vt:i4>
      </vt:variant>
      <vt:variant>
        <vt:lpstr>Pojmenované oblasti</vt:lpstr>
      </vt:variant>
      <vt:variant>
        <vt:i4>10</vt:i4>
      </vt:variant>
    </vt:vector>
  </HeadingPairs>
  <TitlesOfParts>
    <vt:vector size="15" baseType="lpstr">
      <vt:lpstr>Rekapitulace stavby</vt:lpstr>
      <vt:lpstr>017-42-1 - SO-01 Odbahnění</vt:lpstr>
      <vt:lpstr>017-42-2 - SO-02 Úprava a...</vt:lpstr>
      <vt:lpstr>017-42-3 - SO-03 Objekt s...</vt:lpstr>
      <vt:lpstr>017-42-00 - Vedlejší a os...</vt:lpstr>
      <vt:lpstr>'017-42-00 - Vedlejší a os...'!Názvy_tisku</vt:lpstr>
      <vt:lpstr>'017-42-1 - SO-01 Odbahnění'!Názvy_tisku</vt:lpstr>
      <vt:lpstr>'017-42-2 - SO-02 Úprava a...'!Názvy_tisku</vt:lpstr>
      <vt:lpstr>'017-42-3 - SO-03 Objekt s...'!Názvy_tisku</vt:lpstr>
      <vt:lpstr>'Rekapitulace stavby'!Názvy_tisku</vt:lpstr>
      <vt:lpstr>'017-42-00 - Vedlejší a os...'!Oblast_tisku</vt:lpstr>
      <vt:lpstr>'017-42-1 - SO-01 Odbahnění'!Oblast_tisku</vt:lpstr>
      <vt:lpstr>'017-42-2 - SO-02 Úprava a...'!Oblast_tisku</vt:lpstr>
      <vt:lpstr>'017-42-3 - SO-03 Objekt s...'!Oblast_tisku</vt:lpstr>
      <vt:lpstr>'Rekapitulace stavby'!Oblast_tisku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MAREK\Marek Krčma</dc:creator>
  <cp:lastModifiedBy>DSO</cp:lastModifiedBy>
  <dcterms:created xsi:type="dcterms:W3CDTF">2021-10-21T09:47:21Z</dcterms:created>
  <dcterms:modified xsi:type="dcterms:W3CDTF">2021-10-25T07:18:53Z</dcterms:modified>
</cp:coreProperties>
</file>